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1"/>
  </bookViews>
  <sheets>
    <sheet name="Приложение 1" sheetId="3" r:id="rId1"/>
    <sheet name="Приложение 2" sheetId="5" r:id="rId2"/>
  </sheets>
  <calcPr calcId="125725" refMode="R1C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92" i="5"/>
  <c r="F14" l="1"/>
  <c r="I127" l="1"/>
  <c r="I111"/>
  <c r="I89"/>
  <c r="I61"/>
  <c r="I57"/>
  <c r="I53"/>
  <c r="J25"/>
  <c r="J22" s="1"/>
  <c r="J21"/>
  <c r="J107"/>
  <c r="J69"/>
  <c r="J19"/>
  <c r="J15" i="3"/>
  <c r="K15"/>
  <c r="L15"/>
  <c r="M15"/>
  <c r="N15"/>
  <c r="O15"/>
  <c r="I15"/>
  <c r="P19"/>
  <c r="K17" i="5" l="1"/>
  <c r="K18"/>
  <c r="K19"/>
  <c r="K20"/>
  <c r="K21"/>
  <c r="K12"/>
  <c r="F11"/>
  <c r="E14"/>
  <c r="G14"/>
  <c r="G11" s="1"/>
  <c r="H14"/>
  <c r="I14"/>
  <c r="J14"/>
  <c r="D14"/>
  <c r="E13"/>
  <c r="E11" s="1"/>
  <c r="F13"/>
  <c r="G13"/>
  <c r="H13"/>
  <c r="I13"/>
  <c r="J13"/>
  <c r="D13"/>
  <c r="K137"/>
  <c r="K138"/>
  <c r="K139"/>
  <c r="K140"/>
  <c r="E136"/>
  <c r="F136"/>
  <c r="G136"/>
  <c r="H136"/>
  <c r="I136"/>
  <c r="J136"/>
  <c r="D136"/>
  <c r="E132"/>
  <c r="F132"/>
  <c r="G132"/>
  <c r="H132"/>
  <c r="I132"/>
  <c r="J132"/>
  <c r="K129"/>
  <c r="K130"/>
  <c r="K131"/>
  <c r="K133"/>
  <c r="K134"/>
  <c r="K135"/>
  <c r="D132"/>
  <c r="E128"/>
  <c r="F128"/>
  <c r="G128"/>
  <c r="H128"/>
  <c r="I128"/>
  <c r="J128"/>
  <c r="D128"/>
  <c r="K127"/>
  <c r="K126"/>
  <c r="K125"/>
  <c r="J124"/>
  <c r="I124"/>
  <c r="H124"/>
  <c r="G124"/>
  <c r="F124"/>
  <c r="E124"/>
  <c r="D124"/>
  <c r="K123"/>
  <c r="K122"/>
  <c r="K121"/>
  <c r="J120"/>
  <c r="I120"/>
  <c r="H120"/>
  <c r="G120"/>
  <c r="F120"/>
  <c r="E120"/>
  <c r="D120"/>
  <c r="K119"/>
  <c r="K118"/>
  <c r="K117"/>
  <c r="K116"/>
  <c r="K115"/>
  <c r="J114"/>
  <c r="I114"/>
  <c r="H114"/>
  <c r="G114"/>
  <c r="F114"/>
  <c r="E114"/>
  <c r="D114"/>
  <c r="K113"/>
  <c r="K112"/>
  <c r="K111"/>
  <c r="K110"/>
  <c r="K109"/>
  <c r="J108"/>
  <c r="I108"/>
  <c r="H108"/>
  <c r="G108"/>
  <c r="F108"/>
  <c r="E108"/>
  <c r="D108"/>
  <c r="K107"/>
  <c r="K106"/>
  <c r="K105"/>
  <c r="J104"/>
  <c r="I104"/>
  <c r="H104"/>
  <c r="G104"/>
  <c r="F104"/>
  <c r="E104"/>
  <c r="D104"/>
  <c r="K103"/>
  <c r="K102"/>
  <c r="K101"/>
  <c r="J100"/>
  <c r="I100"/>
  <c r="H100"/>
  <c r="G100"/>
  <c r="F100"/>
  <c r="E100"/>
  <c r="D100"/>
  <c r="K99"/>
  <c r="K98"/>
  <c r="K97"/>
  <c r="J96"/>
  <c r="I96"/>
  <c r="H96"/>
  <c r="G96"/>
  <c r="F96"/>
  <c r="E96"/>
  <c r="D96"/>
  <c r="K95"/>
  <c r="K94"/>
  <c r="K93"/>
  <c r="J92"/>
  <c r="I92"/>
  <c r="G92"/>
  <c r="F92"/>
  <c r="E92"/>
  <c r="D92"/>
  <c r="K91"/>
  <c r="K90"/>
  <c r="K89"/>
  <c r="K88"/>
  <c r="K87"/>
  <c r="J86"/>
  <c r="I86"/>
  <c r="H86"/>
  <c r="G86"/>
  <c r="F86"/>
  <c r="E86"/>
  <c r="D86"/>
  <c r="K85"/>
  <c r="K84"/>
  <c r="K83"/>
  <c r="J82"/>
  <c r="I82"/>
  <c r="H82"/>
  <c r="G82"/>
  <c r="F82"/>
  <c r="E82"/>
  <c r="D82"/>
  <c r="K81"/>
  <c r="K80"/>
  <c r="K79"/>
  <c r="K78"/>
  <c r="K77"/>
  <c r="J76"/>
  <c r="I76"/>
  <c r="H76"/>
  <c r="G76"/>
  <c r="F76"/>
  <c r="E76"/>
  <c r="D76"/>
  <c r="K75"/>
  <c r="K74"/>
  <c r="K73"/>
  <c r="J72"/>
  <c r="I72"/>
  <c r="H72"/>
  <c r="G72"/>
  <c r="F72"/>
  <c r="E72"/>
  <c r="D72"/>
  <c r="K71"/>
  <c r="K70"/>
  <c r="K69"/>
  <c r="K68"/>
  <c r="K67"/>
  <c r="J66"/>
  <c r="I66"/>
  <c r="H66"/>
  <c r="G66"/>
  <c r="F66"/>
  <c r="E66"/>
  <c r="D66"/>
  <c r="K65"/>
  <c r="K64"/>
  <c r="K63"/>
  <c r="J62"/>
  <c r="I62"/>
  <c r="H62"/>
  <c r="G62"/>
  <c r="F62"/>
  <c r="E62"/>
  <c r="D62"/>
  <c r="K61"/>
  <c r="K60"/>
  <c r="K59"/>
  <c r="J58"/>
  <c r="I58"/>
  <c r="H58"/>
  <c r="G58"/>
  <c r="F58"/>
  <c r="E58"/>
  <c r="D58"/>
  <c r="K57"/>
  <c r="K56"/>
  <c r="K55"/>
  <c r="J54"/>
  <c r="I54"/>
  <c r="H54"/>
  <c r="G54"/>
  <c r="F54"/>
  <c r="E54"/>
  <c r="D54"/>
  <c r="K53"/>
  <c r="K52"/>
  <c r="K51"/>
  <c r="J50"/>
  <c r="I50"/>
  <c r="H50"/>
  <c r="G50"/>
  <c r="F50"/>
  <c r="E50"/>
  <c r="D50"/>
  <c r="K49"/>
  <c r="K48"/>
  <c r="K47"/>
  <c r="J46"/>
  <c r="I46"/>
  <c r="H46"/>
  <c r="G46"/>
  <c r="F46"/>
  <c r="E46"/>
  <c r="D46"/>
  <c r="K45"/>
  <c r="K44"/>
  <c r="K43"/>
  <c r="J42"/>
  <c r="I42"/>
  <c r="H42"/>
  <c r="G42"/>
  <c r="F42"/>
  <c r="E42"/>
  <c r="D42"/>
  <c r="K31"/>
  <c r="K32"/>
  <c r="K33"/>
  <c r="K34"/>
  <c r="K35"/>
  <c r="E30"/>
  <c r="F30"/>
  <c r="G30"/>
  <c r="H30"/>
  <c r="I30"/>
  <c r="J30"/>
  <c r="D30"/>
  <c r="E16"/>
  <c r="F16"/>
  <c r="G16"/>
  <c r="H16"/>
  <c r="I16"/>
  <c r="J16"/>
  <c r="D16"/>
  <c r="K39"/>
  <c r="K40"/>
  <c r="K23"/>
  <c r="K27"/>
  <c r="K28"/>
  <c r="K29"/>
  <c r="E26"/>
  <c r="F26"/>
  <c r="G26"/>
  <c r="H26"/>
  <c r="I26"/>
  <c r="J26"/>
  <c r="D26"/>
  <c r="K24"/>
  <c r="K25"/>
  <c r="K37"/>
  <c r="K38"/>
  <c r="K41"/>
  <c r="E36"/>
  <c r="F36"/>
  <c r="G36"/>
  <c r="H36"/>
  <c r="I36"/>
  <c r="J36"/>
  <c r="D36"/>
  <c r="E22"/>
  <c r="F22"/>
  <c r="G22"/>
  <c r="H22"/>
  <c r="I22"/>
  <c r="D22"/>
  <c r="J8" i="3"/>
  <c r="K8"/>
  <c r="N8"/>
  <c r="O8"/>
  <c r="L8"/>
  <c r="M8"/>
  <c r="I8"/>
  <c r="J14"/>
  <c r="K14"/>
  <c r="L14"/>
  <c r="M14"/>
  <c r="N14"/>
  <c r="O14"/>
  <c r="I14"/>
  <c r="M11"/>
  <c r="N11"/>
  <c r="O11"/>
  <c r="I11"/>
  <c r="J11"/>
  <c r="K11"/>
  <c r="L11"/>
  <c r="H11" i="5" l="1"/>
  <c r="K16"/>
  <c r="I11"/>
  <c r="J11"/>
  <c r="K14"/>
  <c r="K13"/>
  <c r="D11"/>
  <c r="K136"/>
  <c r="K132"/>
  <c r="K128"/>
  <c r="K62"/>
  <c r="K50"/>
  <c r="K58"/>
  <c r="K114"/>
  <c r="K100"/>
  <c r="K108"/>
  <c r="K124"/>
  <c r="K120"/>
  <c r="K104"/>
  <c r="K96"/>
  <c r="K92"/>
  <c r="K86"/>
  <c r="K82"/>
  <c r="K76"/>
  <c r="K72"/>
  <c r="K66"/>
  <c r="K54"/>
  <c r="K46"/>
  <c r="K42"/>
  <c r="K26"/>
  <c r="K30"/>
  <c r="K36"/>
  <c r="K22"/>
  <c r="J16" i="3"/>
  <c r="K16"/>
  <c r="L16"/>
  <c r="M16"/>
  <c r="N16"/>
  <c r="O16"/>
  <c r="I16"/>
  <c r="K9"/>
  <c r="L9"/>
  <c r="M9"/>
  <c r="O9"/>
  <c r="I9"/>
  <c r="I13"/>
  <c r="J54"/>
  <c r="K54"/>
  <c r="L54"/>
  <c r="M54"/>
  <c r="N54"/>
  <c r="O54"/>
  <c r="I54"/>
  <c r="J56"/>
  <c r="K56"/>
  <c r="L56"/>
  <c r="M56"/>
  <c r="N56"/>
  <c r="O56"/>
  <c r="I56"/>
  <c r="J59"/>
  <c r="K59"/>
  <c r="L59"/>
  <c r="M59"/>
  <c r="N59"/>
  <c r="O59"/>
  <c r="I59"/>
  <c r="P35"/>
  <c r="P30"/>
  <c r="P22"/>
  <c r="K11" i="5" l="1"/>
  <c r="O13" i="3"/>
  <c r="N13"/>
  <c r="J13"/>
  <c r="N9"/>
  <c r="J9"/>
  <c r="K13"/>
  <c r="L13"/>
  <c r="M13"/>
  <c r="M7"/>
  <c r="P60" l="1"/>
  <c r="P61" l="1"/>
  <c r="P62"/>
  <c r="P58"/>
  <c r="P57"/>
  <c r="P55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4"/>
  <c r="P33"/>
  <c r="P32"/>
  <c r="P31"/>
  <c r="P29"/>
  <c r="P28"/>
  <c r="P27"/>
  <c r="P26"/>
  <c r="P25"/>
  <c r="P24"/>
  <c r="P23"/>
  <c r="P21"/>
  <c r="P20"/>
  <c r="P18"/>
  <c r="P17"/>
  <c r="J10"/>
  <c r="K10"/>
  <c r="L10"/>
  <c r="N10"/>
  <c r="O10"/>
  <c r="I10"/>
  <c r="P54" l="1"/>
  <c r="P56"/>
  <c r="P11"/>
  <c r="P15"/>
  <c r="P10"/>
  <c r="P9"/>
  <c r="P14"/>
  <c r="P16"/>
  <c r="L7" l="1"/>
  <c r="P13" l="1"/>
  <c r="N7"/>
  <c r="O7"/>
  <c r="J7"/>
  <c r="K7"/>
  <c r="P59" l="1"/>
  <c r="P8" l="1"/>
  <c r="I7"/>
  <c r="P7" s="1"/>
</calcChain>
</file>

<file path=xl/sharedStrings.xml><?xml version="1.0" encoding="utf-8"?>
<sst xmlns="http://schemas.openxmlformats.org/spreadsheetml/2006/main" count="358" uniqueCount="97">
  <si>
    <t>с. Ванавара</t>
  </si>
  <si>
    <t>с. Байкит</t>
  </si>
  <si>
    <t>п. Юкта</t>
  </si>
  <si>
    <t>п. Эконда</t>
  </si>
  <si>
    <t>п. Чиринда</t>
  </si>
  <si>
    <t>п. Чемдальск</t>
  </si>
  <si>
    <t>п. Учами</t>
  </si>
  <si>
    <t>п. Тутончаны</t>
  </si>
  <si>
    <t>п. Тура</t>
  </si>
  <si>
    <t>п. Полигус</t>
  </si>
  <si>
    <t>п. Ошарово</t>
  </si>
  <si>
    <t>п. Оскоба</t>
  </si>
  <si>
    <t>п. Нидым</t>
  </si>
  <si>
    <t>п. Муторай</t>
  </si>
  <si>
    <t>п. Куюмба</t>
  </si>
  <si>
    <t>п. Кузьмовка</t>
  </si>
  <si>
    <t>п. Кислокан</t>
  </si>
  <si>
    <t>п. Ессей</t>
  </si>
  <si>
    <t>п. Бурный</t>
  </si>
  <si>
    <t>п. Суринда</t>
  </si>
  <si>
    <t>п. Суломай</t>
  </si>
  <si>
    <t>п. Стрелка-Чуня</t>
  </si>
  <si>
    <t>Межселенная территория</t>
  </si>
  <si>
    <t>Статус (муниципальная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</si>
  <si>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</si>
  <si>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</si>
  <si>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</si>
  <si>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(руб.), годы</t>
  </si>
  <si>
    <t>ГРБС</t>
  </si>
  <si>
    <t>Рз Пр</t>
  </si>
  <si>
    <t>ЦСР</t>
  </si>
  <si>
    <t>ВР</t>
  </si>
  <si>
    <t>Отчетный</t>
  </si>
  <si>
    <t>Текущий</t>
  </si>
  <si>
    <t>Плановый</t>
  </si>
  <si>
    <t>Итого на период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</si>
  <si>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</si>
  <si>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</si>
  <si>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</si>
  <si>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</si>
  <si>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</si>
  <si>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</si>
  <si>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</si>
  <si>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>60000S4660</t>
  </si>
  <si>
    <t>60000S5050</t>
  </si>
  <si>
    <t>Мероприятие 1</t>
  </si>
  <si>
    <t>Проект ГП и проект внесения изменений в ПЗЗ</t>
  </si>
  <si>
    <t>Проект внесения изменений в ПЗЗ</t>
  </si>
  <si>
    <t>Проект ГП</t>
  </si>
  <si>
    <t>Проект внесение изменений в ГП и проект внесения изменений в ПЗЗ</t>
  </si>
  <si>
    <t>Проект ПЗЗ межселенная территория ЭМР</t>
  </si>
  <si>
    <t>Мероприятие 2</t>
  </si>
  <si>
    <t>Мероприятие 3</t>
  </si>
  <si>
    <t>Подготовка проекта внесения изменений в схему территориального планирования Эвенкийского муниципального района</t>
  </si>
  <si>
    <t>в том числе по ГРБС:
ДКС Администрации ЭМР</t>
  </si>
  <si>
    <t>Подготовка проектов ГП (проектов внесения в них изменений) и проектов ПЗЗ (проектов внесения в них изменений) сельских поселений ЭМР</t>
  </si>
  <si>
    <t>Проект ГП и
проект внесения изменений в ПЗЗ</t>
  </si>
  <si>
    <t>с. Мирюга</t>
  </si>
  <si>
    <t>Подготовка проектов МНГП сельских поселений и Эвенкийского муниципального района в целом</t>
  </si>
  <si>
    <t>ДКС Администрации ЭМР</t>
  </si>
  <si>
    <t>КС Администрации ЭМР</t>
  </si>
  <si>
    <t>2026 год</t>
  </si>
  <si>
    <t>Внесение изменений в ПЗЗ</t>
  </si>
  <si>
    <t>Проект ГП внесения изменений в ГП</t>
  </si>
  <si>
    <t>Территориальное планирование в Эвенкийском муниципальном районе на 2020 - 2026 годы</t>
  </si>
  <si>
    <t>Мероприятие 4
и Мероприятие 5</t>
  </si>
  <si>
    <t>приложение 2</t>
  </si>
  <si>
    <t>Ресурсное обеспечение и прогнозная оценка расходов на реализацию целей муниципальной программы Эвенкийского муниципального района с учетом источников финансирования, в том числе по уровням бюджетной системы</t>
  </si>
  <si>
    <t>Оценка расходов (руб.), годы</t>
  </si>
  <si>
    <t>Всего</t>
  </si>
  <si>
    <t>в том числе:</t>
  </si>
  <si>
    <t>краевой бюджет</t>
  </si>
  <si>
    <t>районный бюджет</t>
  </si>
  <si>
    <t>Подготовка проектов местных нормативов градостроительного проектирования сельских поселений и Эвенкийского муниципального района в целом</t>
  </si>
  <si>
    <t xml:space="preserve">Подготовка проекта внесения изменений в схему территориального планирования Эвенкийского муниципального района </t>
  </si>
  <si>
    <t>Очередной</t>
  </si>
  <si>
    <t xml:space="preserve"> Проект ГП </t>
  </si>
  <si>
    <t>Проект несения изменений в ПЗЗ</t>
  </si>
  <si>
    <t>Проект  ГП и проект внесения изменений в ПЗЗ</t>
  </si>
  <si>
    <t>п. Стрелка-Чуны</t>
  </si>
  <si>
    <t xml:space="preserve"> Проект ГП и внесения изменений в ПЗЗ</t>
  </si>
  <si>
    <t>Проект  внесения изменений в ПЗЗ</t>
  </si>
  <si>
    <t>«Территориальное планирование в Эвенкийском муниципальном районе на 2020 - 2026 годы»</t>
  </si>
  <si>
    <t>приложение 1
к муниципальной программе
Эвенкийского муниципального района 
«Территориальное планирование в Эвенкийском
муниципальном районе на 2020-2026 годы»</t>
  </si>
  <si>
    <t>Заместитель Главы Эвенкийского муниципального</t>
  </si>
  <si>
    <t xml:space="preserve">района – руководитель Департамента капитального </t>
  </si>
  <si>
    <t xml:space="preserve">строительства Администрации Эвенкийского муниципального района </t>
  </si>
  <si>
    <t>В.В. Торпушонок</t>
  </si>
  <si>
    <t>приложение 2
к муниципальной программе
Эвенкийского муниципального района 
«Территориальное планирование в Эвенкийском
муниципальном районе на 2020-2026 годы»</t>
  </si>
  <si>
    <t>Источник средств</t>
  </si>
  <si>
    <t>всего расходные обязательства
по программе</t>
  </si>
  <si>
    <t>всего расходные обязательства
по подпрограмме</t>
  </si>
  <si>
    <t>в том числе по ГРДС:
ДКС Администрации ЭМР</t>
  </si>
  <si>
    <t>Подготовка описаний местоположения границ территориальных зон (149 терзон в 15 поселениях) сельских поселений ЭМР Красноярского края и
описаний границ муниципальных образований (7 поселений)</t>
  </si>
  <si>
    <t>Подготовка описаний местоположения границ территориальных зон (149 терзон в 15 поселениях) сельских поселений ЭМР Красноярского края и описаний границ муниципальных образований (7 поселений)</t>
  </si>
  <si>
    <t>приложение 1
к постановлению  Администрации ЭМР
от «        »          2024  №         -п</t>
  </si>
  <si>
    <t>приложение 2
к постановлению  Администрации ЭМР
от «        »          2024  №         -п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</si>
</sst>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9">
    <font>
      <sz val="11"/>
      <color rgb="FF000000"/>
      <name val="Cambria"/>
      <charset val="1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8" fillId="0" borderId="0" xfId="0" applyFont="1" applyFill="1"/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indent="15"/>
    </xf>
    <xf numFmtId="164" fontId="8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71"/>
  <sheetViews>
    <sheetView zoomScale="110" zoomScaleNormal="110" workbookViewId="0">
      <pane xSplit="4" ySplit="11" topLeftCell="E12" activePane="bottomRight" state="frozen"/>
      <selection pane="topRight" activeCell="E1" sqref="E1"/>
      <selection pane="bottomLeft" activeCell="A11" sqref="A11"/>
      <selection pane="bottomRight" activeCell="M1" sqref="M1:P1"/>
    </sheetView>
  </sheetViews>
  <sheetFormatPr defaultRowHeight="11.25"/>
  <cols>
    <col min="1" max="1" width="2.875" style="14" customWidth="1"/>
    <col min="2" max="2" width="11.625" style="14" customWidth="1"/>
    <col min="3" max="3" width="21.5" style="14" customWidth="1"/>
    <col min="4" max="4" width="22.125" style="14" bestFit="1" customWidth="1"/>
    <col min="5" max="5" width="4.25" style="14" bestFit="1" customWidth="1"/>
    <col min="6" max="6" width="4.375" style="14" bestFit="1" customWidth="1"/>
    <col min="7" max="7" width="9" style="14"/>
    <col min="8" max="8" width="3.625" style="14" bestFit="1" customWidth="1"/>
    <col min="9" max="9" width="10.875" style="14" bestFit="1" customWidth="1"/>
    <col min="10" max="10" width="10.75" style="14" bestFit="1" customWidth="1"/>
    <col min="11" max="12" width="10.875" style="14" bestFit="1" customWidth="1"/>
    <col min="13" max="13" width="10.875" style="14" customWidth="1"/>
    <col min="14" max="14" width="10.75" style="14" bestFit="1" customWidth="1"/>
    <col min="15" max="15" width="11.5" style="14" bestFit="1" customWidth="1"/>
    <col min="16" max="16" width="10.25" style="14" bestFit="1" customWidth="1"/>
    <col min="17" max="17" width="10.875" style="14" bestFit="1" customWidth="1"/>
    <col min="18" max="16384" width="9" style="14"/>
  </cols>
  <sheetData>
    <row r="1" spans="2:17" ht="39" customHeight="1">
      <c r="M1" s="61" t="s">
        <v>95</v>
      </c>
      <c r="N1" s="61"/>
      <c r="O1" s="61"/>
      <c r="P1" s="61"/>
    </row>
    <row r="2" spans="2:17" ht="79.5" customHeight="1">
      <c r="D2" s="4"/>
      <c r="I2" s="4"/>
      <c r="J2" s="4"/>
      <c r="K2" s="4"/>
      <c r="L2" s="32"/>
      <c r="M2" s="76" t="s">
        <v>83</v>
      </c>
      <c r="N2" s="76"/>
      <c r="O2" s="76"/>
      <c r="P2" s="76"/>
    </row>
    <row r="3" spans="2:17" ht="16.5" customHeight="1">
      <c r="B3" s="68" t="s">
        <v>23</v>
      </c>
      <c r="C3" s="68" t="s">
        <v>24</v>
      </c>
      <c r="D3" s="68" t="s">
        <v>25</v>
      </c>
      <c r="E3" s="68" t="s">
        <v>26</v>
      </c>
      <c r="F3" s="68"/>
      <c r="G3" s="68"/>
      <c r="H3" s="68"/>
      <c r="I3" s="68" t="s">
        <v>27</v>
      </c>
      <c r="J3" s="68"/>
      <c r="K3" s="68"/>
      <c r="L3" s="68"/>
      <c r="M3" s="68"/>
      <c r="N3" s="68"/>
      <c r="O3" s="68"/>
      <c r="P3" s="68"/>
    </row>
    <row r="4" spans="2:17">
      <c r="B4" s="68"/>
      <c r="C4" s="68"/>
      <c r="D4" s="68"/>
      <c r="E4" s="68" t="s">
        <v>28</v>
      </c>
      <c r="F4" s="68" t="s">
        <v>29</v>
      </c>
      <c r="G4" s="68" t="s">
        <v>30</v>
      </c>
      <c r="H4" s="68" t="s">
        <v>31</v>
      </c>
      <c r="I4" s="62" t="s">
        <v>32</v>
      </c>
      <c r="J4" s="63"/>
      <c r="K4" s="63"/>
      <c r="L4" s="25" t="s">
        <v>33</v>
      </c>
      <c r="M4" s="25" t="s">
        <v>75</v>
      </c>
      <c r="N4" s="68" t="s">
        <v>34</v>
      </c>
      <c r="O4" s="68"/>
      <c r="P4" s="68" t="s">
        <v>35</v>
      </c>
    </row>
    <row r="5" spans="2:17">
      <c r="B5" s="68"/>
      <c r="C5" s="68"/>
      <c r="D5" s="68"/>
      <c r="E5" s="68"/>
      <c r="F5" s="68"/>
      <c r="G5" s="68"/>
      <c r="H5" s="68"/>
      <c r="I5" s="10" t="s">
        <v>36</v>
      </c>
      <c r="J5" s="10" t="s">
        <v>37</v>
      </c>
      <c r="K5" s="10" t="s">
        <v>38</v>
      </c>
      <c r="L5" s="10" t="s">
        <v>39</v>
      </c>
      <c r="M5" s="10" t="s">
        <v>40</v>
      </c>
      <c r="N5" s="10" t="s">
        <v>41</v>
      </c>
      <c r="O5" s="10" t="s">
        <v>61</v>
      </c>
      <c r="P5" s="68"/>
    </row>
    <row r="6" spans="2:17" ht="12" thickBot="1">
      <c r="B6" s="26">
        <v>1</v>
      </c>
      <c r="C6" s="26">
        <v>2</v>
      </c>
      <c r="D6" s="26">
        <v>3</v>
      </c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26">
        <v>11</v>
      </c>
      <c r="M6" s="26">
        <v>12</v>
      </c>
      <c r="N6" s="26">
        <v>13</v>
      </c>
      <c r="O6" s="26">
        <v>14</v>
      </c>
      <c r="P6" s="26">
        <v>15</v>
      </c>
    </row>
    <row r="7" spans="2:17" ht="22.5" customHeight="1">
      <c r="B7" s="67" t="s">
        <v>42</v>
      </c>
      <c r="C7" s="67" t="s">
        <v>64</v>
      </c>
      <c r="D7" s="33" t="s">
        <v>90</v>
      </c>
      <c r="E7" s="33"/>
      <c r="F7" s="33"/>
      <c r="G7" s="33"/>
      <c r="H7" s="33"/>
      <c r="I7" s="34">
        <f>I8+I9+I10+I11</f>
        <v>3680917.3600000003</v>
      </c>
      <c r="J7" s="34">
        <f t="shared" ref="J7:O7" si="0">J8+J9+J10+J11</f>
        <v>6706444.71</v>
      </c>
      <c r="K7" s="34">
        <f t="shared" si="0"/>
        <v>6501787</v>
      </c>
      <c r="L7" s="34">
        <f t="shared" si="0"/>
        <v>7296705.0999999996</v>
      </c>
      <c r="M7" s="34">
        <f t="shared" ref="M7" si="1">M8+M9+M10+M11</f>
        <v>7939505</v>
      </c>
      <c r="N7" s="34">
        <f t="shared" si="0"/>
        <v>7939505</v>
      </c>
      <c r="O7" s="34">
        <f t="shared" si="0"/>
        <v>7939505</v>
      </c>
      <c r="P7" s="34">
        <f>SUM(I7:O7)</f>
        <v>48004369.170000002</v>
      </c>
    </row>
    <row r="8" spans="2:17" ht="20.25" customHeight="1">
      <c r="B8" s="65"/>
      <c r="C8" s="65"/>
      <c r="D8" s="64" t="s">
        <v>54</v>
      </c>
      <c r="E8" s="25">
        <v>513</v>
      </c>
      <c r="F8" s="25">
        <v>412</v>
      </c>
      <c r="G8" s="25">
        <v>6000017100</v>
      </c>
      <c r="H8" s="25">
        <v>244</v>
      </c>
      <c r="I8" s="35">
        <f>I15+I55+I57+I60</f>
        <v>3680917.3600000003</v>
      </c>
      <c r="J8" s="35">
        <f t="shared" ref="J8:O8" si="2">J15+J55+J57+J60</f>
        <v>5483444.71</v>
      </c>
      <c r="K8" s="35">
        <f t="shared" si="2"/>
        <v>4320269</v>
      </c>
      <c r="L8" s="35">
        <f t="shared" si="2"/>
        <v>6086245.0999999996</v>
      </c>
      <c r="M8" s="35">
        <f t="shared" si="2"/>
        <v>7939505</v>
      </c>
      <c r="N8" s="35">
        <f t="shared" si="2"/>
        <v>7939505</v>
      </c>
      <c r="O8" s="35">
        <f t="shared" si="2"/>
        <v>7939505</v>
      </c>
      <c r="P8" s="35">
        <f>SUM(I8:O8)</f>
        <v>43389391.170000002</v>
      </c>
      <c r="Q8" s="4"/>
    </row>
    <row r="9" spans="2:17" ht="11.25" customHeight="1">
      <c r="B9" s="65"/>
      <c r="C9" s="65"/>
      <c r="D9" s="65"/>
      <c r="E9" s="33">
        <v>513</v>
      </c>
      <c r="F9" s="33">
        <v>412</v>
      </c>
      <c r="G9" s="33">
        <v>6000074660</v>
      </c>
      <c r="H9" s="33">
        <v>244</v>
      </c>
      <c r="I9" s="34">
        <f>I14+I58</f>
        <v>0</v>
      </c>
      <c r="J9" s="34">
        <f t="shared" ref="J9:O9" si="3">J14+J58</f>
        <v>1100000</v>
      </c>
      <c r="K9" s="34">
        <f t="shared" si="3"/>
        <v>1800000</v>
      </c>
      <c r="L9" s="34">
        <f t="shared" si="3"/>
        <v>0</v>
      </c>
      <c r="M9" s="34">
        <f t="shared" si="3"/>
        <v>0</v>
      </c>
      <c r="N9" s="34">
        <f t="shared" si="3"/>
        <v>0</v>
      </c>
      <c r="O9" s="34">
        <f t="shared" si="3"/>
        <v>0</v>
      </c>
      <c r="P9" s="34">
        <f>SUM(I9:O9)</f>
        <v>2900000</v>
      </c>
    </row>
    <row r="10" spans="2:17" ht="14.25" customHeight="1">
      <c r="B10" s="65"/>
      <c r="C10" s="65"/>
      <c r="D10" s="65"/>
      <c r="E10" s="25">
        <v>513</v>
      </c>
      <c r="F10" s="25">
        <v>412</v>
      </c>
      <c r="G10" s="25" t="s">
        <v>43</v>
      </c>
      <c r="H10" s="25">
        <v>244</v>
      </c>
      <c r="I10" s="35">
        <f>I16</f>
        <v>0</v>
      </c>
      <c r="J10" s="35">
        <f t="shared" ref="J10:O10" si="4">J16</f>
        <v>123000</v>
      </c>
      <c r="K10" s="35">
        <f t="shared" si="4"/>
        <v>302755</v>
      </c>
      <c r="L10" s="35">
        <f t="shared" si="4"/>
        <v>0</v>
      </c>
      <c r="M10" s="35"/>
      <c r="N10" s="35">
        <f t="shared" si="4"/>
        <v>0</v>
      </c>
      <c r="O10" s="35">
        <f t="shared" si="4"/>
        <v>0</v>
      </c>
      <c r="P10" s="35">
        <f>SUM(I10:O10)</f>
        <v>425755</v>
      </c>
    </row>
    <row r="11" spans="2:17" ht="15" customHeight="1" thickBot="1">
      <c r="B11" s="66"/>
      <c r="C11" s="66"/>
      <c r="D11" s="66"/>
      <c r="E11" s="26">
        <v>513</v>
      </c>
      <c r="F11" s="26">
        <v>412</v>
      </c>
      <c r="G11" s="26" t="s">
        <v>44</v>
      </c>
      <c r="H11" s="26">
        <v>244</v>
      </c>
      <c r="I11" s="36">
        <f t="shared" ref="I11:O11" si="5">I61+I62</f>
        <v>0</v>
      </c>
      <c r="J11" s="36">
        <f t="shared" si="5"/>
        <v>0</v>
      </c>
      <c r="K11" s="36">
        <f t="shared" si="5"/>
        <v>78763</v>
      </c>
      <c r="L11" s="36">
        <f>L61+L62</f>
        <v>1210460</v>
      </c>
      <c r="M11" s="36">
        <f t="shared" si="5"/>
        <v>0</v>
      </c>
      <c r="N11" s="36">
        <f t="shared" si="5"/>
        <v>0</v>
      </c>
      <c r="O11" s="36">
        <f t="shared" si="5"/>
        <v>0</v>
      </c>
      <c r="P11" s="36">
        <f>SUM(I11:O11)</f>
        <v>1289223</v>
      </c>
    </row>
    <row r="12" spans="2:17" ht="15" customHeight="1" thickBot="1">
      <c r="B12" s="16"/>
      <c r="C12" s="16"/>
      <c r="D12" s="16"/>
      <c r="E12" s="16"/>
      <c r="F12" s="16"/>
      <c r="G12" s="16"/>
      <c r="H12" s="16"/>
      <c r="I12" s="17"/>
      <c r="J12" s="17"/>
      <c r="K12" s="17"/>
      <c r="L12" s="17"/>
      <c r="M12" s="17"/>
      <c r="N12" s="17"/>
      <c r="O12" s="17"/>
      <c r="P12" s="17"/>
      <c r="Q12" s="4"/>
    </row>
    <row r="13" spans="2:17" ht="23.25" customHeight="1">
      <c r="B13" s="82" t="s">
        <v>45</v>
      </c>
      <c r="C13" s="82" t="s">
        <v>55</v>
      </c>
      <c r="D13" s="37" t="s">
        <v>91</v>
      </c>
      <c r="E13" s="38"/>
      <c r="F13" s="38"/>
      <c r="G13" s="38"/>
      <c r="H13" s="38"/>
      <c r="I13" s="39">
        <f>I14+I15+I16</f>
        <v>3680917.3600000003</v>
      </c>
      <c r="J13" s="39">
        <f t="shared" ref="J13:O13" si="6">J14+J15+J16</f>
        <v>6706444.71</v>
      </c>
      <c r="K13" s="39">
        <f t="shared" si="6"/>
        <v>4981787</v>
      </c>
      <c r="L13" s="39">
        <f t="shared" si="6"/>
        <v>6040000</v>
      </c>
      <c r="M13" s="39">
        <f t="shared" si="6"/>
        <v>7939505</v>
      </c>
      <c r="N13" s="39">
        <f t="shared" si="6"/>
        <v>7939505</v>
      </c>
      <c r="O13" s="39">
        <f t="shared" si="6"/>
        <v>6400000</v>
      </c>
      <c r="P13" s="39">
        <f t="shared" ref="P13:P45" si="7">SUM(I13:O13)</f>
        <v>43688159.07</v>
      </c>
    </row>
    <row r="14" spans="2:17" ht="14.25" customHeight="1">
      <c r="B14" s="80"/>
      <c r="C14" s="80"/>
      <c r="D14" s="79" t="s">
        <v>54</v>
      </c>
      <c r="E14" s="10">
        <v>513</v>
      </c>
      <c r="F14" s="10">
        <v>412</v>
      </c>
      <c r="G14" s="10">
        <v>6000074660</v>
      </c>
      <c r="H14" s="10">
        <v>244</v>
      </c>
      <c r="I14" s="11">
        <f>I17+I41</f>
        <v>0</v>
      </c>
      <c r="J14" s="11">
        <f t="shared" ref="J14:O14" si="8">J17+J41</f>
        <v>1100000</v>
      </c>
      <c r="K14" s="11">
        <f t="shared" si="8"/>
        <v>1800000</v>
      </c>
      <c r="L14" s="11">
        <f t="shared" si="8"/>
        <v>0</v>
      </c>
      <c r="M14" s="11">
        <f t="shared" si="8"/>
        <v>0</v>
      </c>
      <c r="N14" s="11">
        <f t="shared" si="8"/>
        <v>0</v>
      </c>
      <c r="O14" s="11">
        <f t="shared" si="8"/>
        <v>0</v>
      </c>
      <c r="P14" s="11">
        <f t="shared" si="7"/>
        <v>2900000</v>
      </c>
    </row>
    <row r="15" spans="2:17" ht="14.25" customHeight="1">
      <c r="B15" s="80"/>
      <c r="C15" s="80"/>
      <c r="D15" s="80"/>
      <c r="E15" s="31">
        <v>513</v>
      </c>
      <c r="F15" s="31">
        <v>412</v>
      </c>
      <c r="G15" s="31">
        <v>6000017100</v>
      </c>
      <c r="H15" s="31">
        <v>244</v>
      </c>
      <c r="I15" s="3">
        <f>I19+I20+I21+I22+I23+I24+I25+I26+I27+I28+I29+I31+I32+I33+I34+I35+I36+I37+I38+I39+I42+I43+I44+I45+I46+I47+I48+I49+I50+I51+I52+I53</f>
        <v>3680917.3600000003</v>
      </c>
      <c r="J15" s="3">
        <f t="shared" ref="J15:O15" si="9">J19+J20+J21+J22+J23+J24+J25+J26+J27+J28+J29+J31+J32+J33+J34+J35+J36+J37+J38+J39+J42+J43+J44+J45+J46+J47+J48+J49+J50+J51+J52+J53</f>
        <v>5483444.71</v>
      </c>
      <c r="K15" s="3">
        <f t="shared" si="9"/>
        <v>2879032</v>
      </c>
      <c r="L15" s="3">
        <f t="shared" si="9"/>
        <v>6040000</v>
      </c>
      <c r="M15" s="3">
        <f t="shared" si="9"/>
        <v>7939505</v>
      </c>
      <c r="N15" s="3">
        <f t="shared" si="9"/>
        <v>7939505</v>
      </c>
      <c r="O15" s="3">
        <f t="shared" si="9"/>
        <v>6400000</v>
      </c>
      <c r="P15" s="3">
        <f t="shared" si="7"/>
        <v>40362404.07</v>
      </c>
    </row>
    <row r="16" spans="2:17" ht="14.25" customHeight="1" thickBot="1">
      <c r="B16" s="81"/>
      <c r="C16" s="80"/>
      <c r="D16" s="81"/>
      <c r="E16" s="12">
        <v>513</v>
      </c>
      <c r="F16" s="12">
        <v>412</v>
      </c>
      <c r="G16" s="12" t="s">
        <v>43</v>
      </c>
      <c r="H16" s="12">
        <v>244</v>
      </c>
      <c r="I16" s="13">
        <f>I18+I30+I40</f>
        <v>0</v>
      </c>
      <c r="J16" s="13">
        <f t="shared" ref="J16:O16" si="10">J18+J30+J40</f>
        <v>123000</v>
      </c>
      <c r="K16" s="13">
        <f t="shared" si="10"/>
        <v>302755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P16" s="13">
        <f t="shared" si="7"/>
        <v>425755</v>
      </c>
    </row>
    <row r="17" spans="2:16">
      <c r="B17" s="73" t="s">
        <v>18</v>
      </c>
      <c r="C17" s="71" t="s">
        <v>56</v>
      </c>
      <c r="D17" s="69" t="s">
        <v>59</v>
      </c>
      <c r="E17" s="40">
        <v>513</v>
      </c>
      <c r="F17" s="40">
        <v>412</v>
      </c>
      <c r="G17" s="40">
        <v>6000074660</v>
      </c>
      <c r="H17" s="40">
        <v>244</v>
      </c>
      <c r="I17" s="5">
        <v>0</v>
      </c>
      <c r="J17" s="5">
        <v>1100000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f t="shared" si="7"/>
        <v>1100000</v>
      </c>
    </row>
    <row r="18" spans="2:16" ht="12" thickBot="1">
      <c r="B18" s="74"/>
      <c r="C18" s="72"/>
      <c r="D18" s="70"/>
      <c r="E18" s="6">
        <v>513</v>
      </c>
      <c r="F18" s="6">
        <v>412</v>
      </c>
      <c r="G18" s="6" t="s">
        <v>43</v>
      </c>
      <c r="H18" s="6">
        <v>244</v>
      </c>
      <c r="I18" s="7">
        <v>0</v>
      </c>
      <c r="J18" s="7">
        <v>123000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f t="shared" si="7"/>
        <v>123000</v>
      </c>
    </row>
    <row r="19" spans="2:16" ht="24.75" customHeight="1" thickBot="1">
      <c r="B19" s="74"/>
      <c r="C19" s="8" t="s">
        <v>56</v>
      </c>
      <c r="D19" s="28" t="s">
        <v>59</v>
      </c>
      <c r="E19" s="6">
        <v>513</v>
      </c>
      <c r="F19" s="6">
        <v>412</v>
      </c>
      <c r="G19" s="6">
        <v>6000017100</v>
      </c>
      <c r="H19" s="6">
        <v>244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1600000</v>
      </c>
      <c r="P19" s="7">
        <f t="shared" si="7"/>
        <v>1600000</v>
      </c>
    </row>
    <row r="20" spans="2:16" ht="14.25" customHeight="1" thickBot="1">
      <c r="B20" s="75"/>
      <c r="C20" s="8" t="s">
        <v>47</v>
      </c>
      <c r="D20" s="6" t="s">
        <v>59</v>
      </c>
      <c r="E20" s="6">
        <v>513</v>
      </c>
      <c r="F20" s="6">
        <v>412</v>
      </c>
      <c r="G20" s="6">
        <v>6000017100</v>
      </c>
      <c r="H20" s="6">
        <v>244</v>
      </c>
      <c r="I20" s="7">
        <v>0</v>
      </c>
      <c r="J20" s="7">
        <v>0</v>
      </c>
      <c r="K20" s="7">
        <v>150000</v>
      </c>
      <c r="L20" s="7">
        <v>0</v>
      </c>
      <c r="M20" s="7">
        <v>0</v>
      </c>
      <c r="N20" s="7">
        <v>0</v>
      </c>
      <c r="O20" s="7">
        <v>0</v>
      </c>
      <c r="P20" s="7">
        <f t="shared" si="7"/>
        <v>150000</v>
      </c>
    </row>
    <row r="21" spans="2:16" ht="23.25" thickBot="1">
      <c r="B21" s="77" t="s">
        <v>17</v>
      </c>
      <c r="C21" s="29" t="s">
        <v>46</v>
      </c>
      <c r="D21" s="69" t="s">
        <v>59</v>
      </c>
      <c r="E21" s="6">
        <v>513</v>
      </c>
      <c r="F21" s="6">
        <v>412</v>
      </c>
      <c r="G21" s="6">
        <v>6000017100</v>
      </c>
      <c r="H21" s="6">
        <v>244</v>
      </c>
      <c r="I21" s="7">
        <v>300000</v>
      </c>
      <c r="J21" s="7">
        <v>0</v>
      </c>
      <c r="K21" s="7">
        <v>0</v>
      </c>
      <c r="L21" s="7">
        <v>0</v>
      </c>
      <c r="M21" s="7"/>
      <c r="N21" s="7">
        <v>0</v>
      </c>
      <c r="O21" s="7">
        <v>0</v>
      </c>
      <c r="P21" s="7">
        <f t="shared" si="7"/>
        <v>300000</v>
      </c>
    </row>
    <row r="22" spans="2:16" ht="15" customHeight="1" thickBot="1">
      <c r="B22" s="78"/>
      <c r="C22" s="27" t="s">
        <v>62</v>
      </c>
      <c r="D22" s="70"/>
      <c r="E22" s="6">
        <v>513</v>
      </c>
      <c r="F22" s="6">
        <v>412</v>
      </c>
      <c r="G22" s="6">
        <v>6000017100</v>
      </c>
      <c r="H22" s="6">
        <v>244</v>
      </c>
      <c r="I22" s="9">
        <v>0</v>
      </c>
      <c r="J22" s="9">
        <v>0</v>
      </c>
      <c r="K22" s="9">
        <v>0</v>
      </c>
      <c r="L22" s="9">
        <v>600000</v>
      </c>
      <c r="M22" s="9">
        <v>0</v>
      </c>
      <c r="N22" s="9">
        <v>0</v>
      </c>
      <c r="O22" s="9">
        <v>0</v>
      </c>
      <c r="P22" s="7">
        <f t="shared" si="7"/>
        <v>600000</v>
      </c>
    </row>
    <row r="23" spans="2:16" ht="23.25" thickBot="1">
      <c r="B23" s="30" t="s">
        <v>16</v>
      </c>
      <c r="C23" s="27" t="s">
        <v>46</v>
      </c>
      <c r="D23" s="28" t="s">
        <v>59</v>
      </c>
      <c r="E23" s="28">
        <v>513</v>
      </c>
      <c r="F23" s="28">
        <v>412</v>
      </c>
      <c r="G23" s="28">
        <v>6000017100</v>
      </c>
      <c r="H23" s="28">
        <v>244</v>
      </c>
      <c r="I23" s="9">
        <v>0</v>
      </c>
      <c r="J23" s="9">
        <v>0</v>
      </c>
      <c r="K23" s="9">
        <v>0</v>
      </c>
      <c r="L23" s="9">
        <v>1200000</v>
      </c>
      <c r="M23" s="9">
        <v>0</v>
      </c>
      <c r="N23" s="9"/>
      <c r="O23" s="9"/>
      <c r="P23" s="9">
        <f t="shared" si="7"/>
        <v>1200000</v>
      </c>
    </row>
    <row r="24" spans="2:16" ht="23.25" thickBot="1">
      <c r="B24" s="73" t="s">
        <v>15</v>
      </c>
      <c r="C24" s="27" t="s">
        <v>47</v>
      </c>
      <c r="D24" s="69" t="s">
        <v>59</v>
      </c>
      <c r="E24" s="6">
        <v>513</v>
      </c>
      <c r="F24" s="6">
        <v>412</v>
      </c>
      <c r="G24" s="6">
        <v>6000017100</v>
      </c>
      <c r="H24" s="6">
        <v>244</v>
      </c>
      <c r="I24" s="7">
        <v>0</v>
      </c>
      <c r="J24" s="7">
        <v>0</v>
      </c>
      <c r="K24" s="7">
        <v>150000</v>
      </c>
      <c r="L24" s="7">
        <v>0</v>
      </c>
      <c r="M24" s="7">
        <v>0</v>
      </c>
      <c r="N24" s="7">
        <v>0</v>
      </c>
      <c r="O24" s="7">
        <v>0</v>
      </c>
      <c r="P24" s="7">
        <f t="shared" si="7"/>
        <v>150000</v>
      </c>
    </row>
    <row r="25" spans="2:16" ht="23.25" thickBot="1">
      <c r="B25" s="75"/>
      <c r="C25" s="27" t="s">
        <v>46</v>
      </c>
      <c r="D25" s="70"/>
      <c r="E25" s="6">
        <v>513</v>
      </c>
      <c r="F25" s="6">
        <v>412</v>
      </c>
      <c r="G25" s="6">
        <v>6000017100</v>
      </c>
      <c r="H25" s="6">
        <v>244</v>
      </c>
      <c r="I25" s="7">
        <v>0</v>
      </c>
      <c r="J25" s="7">
        <v>0</v>
      </c>
      <c r="K25" s="7">
        <v>0</v>
      </c>
      <c r="L25" s="7">
        <v>1400000</v>
      </c>
      <c r="M25" s="7">
        <v>0</v>
      </c>
      <c r="N25" s="7">
        <v>0</v>
      </c>
      <c r="O25" s="7">
        <v>0</v>
      </c>
      <c r="P25" s="7">
        <f t="shared" si="7"/>
        <v>1400000</v>
      </c>
    </row>
    <row r="26" spans="2:16" ht="20.25" customHeight="1" thickBot="1">
      <c r="B26" s="73" t="s">
        <v>14</v>
      </c>
      <c r="C26" s="27" t="s">
        <v>48</v>
      </c>
      <c r="D26" s="69" t="s">
        <v>59</v>
      </c>
      <c r="E26" s="6">
        <v>513</v>
      </c>
      <c r="F26" s="6">
        <v>412</v>
      </c>
      <c r="G26" s="6">
        <v>6000017100</v>
      </c>
      <c r="H26" s="6">
        <v>244</v>
      </c>
      <c r="I26" s="7">
        <v>0</v>
      </c>
      <c r="J26" s="7">
        <v>0</v>
      </c>
      <c r="K26" s="7">
        <v>0</v>
      </c>
      <c r="L26" s="7">
        <v>595000</v>
      </c>
      <c r="M26" s="7">
        <v>0</v>
      </c>
      <c r="N26" s="7">
        <v>0</v>
      </c>
      <c r="O26" s="7">
        <v>0</v>
      </c>
      <c r="P26" s="7">
        <f t="shared" si="7"/>
        <v>595000</v>
      </c>
    </row>
    <row r="27" spans="2:16" ht="23.25" thickBot="1">
      <c r="B27" s="75"/>
      <c r="C27" s="27" t="s">
        <v>47</v>
      </c>
      <c r="D27" s="70"/>
      <c r="E27" s="6">
        <v>513</v>
      </c>
      <c r="F27" s="6">
        <v>412</v>
      </c>
      <c r="G27" s="6">
        <v>6000017100</v>
      </c>
      <c r="H27" s="6">
        <v>244</v>
      </c>
      <c r="I27" s="7">
        <v>0</v>
      </c>
      <c r="J27" s="7">
        <v>0</v>
      </c>
      <c r="K27" s="7">
        <v>0</v>
      </c>
      <c r="L27" s="7">
        <v>595000</v>
      </c>
      <c r="M27" s="7">
        <v>0</v>
      </c>
      <c r="N27" s="7">
        <v>0</v>
      </c>
      <c r="O27" s="7">
        <v>0</v>
      </c>
      <c r="P27" s="7">
        <f t="shared" si="7"/>
        <v>595000</v>
      </c>
    </row>
    <row r="28" spans="2:16" ht="23.25" thickBot="1">
      <c r="B28" s="30" t="s">
        <v>13</v>
      </c>
      <c r="C28" s="27" t="s">
        <v>46</v>
      </c>
      <c r="D28" s="6" t="s">
        <v>59</v>
      </c>
      <c r="E28" s="6">
        <v>513</v>
      </c>
      <c r="F28" s="6">
        <v>412</v>
      </c>
      <c r="G28" s="6">
        <v>6000017100</v>
      </c>
      <c r="H28" s="6">
        <v>244</v>
      </c>
      <c r="I28" s="7">
        <v>0</v>
      </c>
      <c r="J28" s="7">
        <v>0</v>
      </c>
      <c r="K28" s="7">
        <v>0</v>
      </c>
      <c r="L28" s="7">
        <v>1200000</v>
      </c>
      <c r="M28" s="7">
        <v>0</v>
      </c>
      <c r="N28" s="7">
        <v>0</v>
      </c>
      <c r="O28" s="7">
        <v>0</v>
      </c>
      <c r="P28" s="7">
        <f t="shared" si="7"/>
        <v>1200000</v>
      </c>
    </row>
    <row r="29" spans="2:16" ht="23.25" customHeight="1" thickBot="1">
      <c r="B29" s="77" t="s">
        <v>12</v>
      </c>
      <c r="C29" s="69" t="s">
        <v>46</v>
      </c>
      <c r="D29" s="69" t="s">
        <v>59</v>
      </c>
      <c r="E29" s="6">
        <v>513</v>
      </c>
      <c r="F29" s="6">
        <v>412</v>
      </c>
      <c r="G29" s="6">
        <v>6000017100</v>
      </c>
      <c r="H29" s="6">
        <v>244</v>
      </c>
      <c r="I29" s="7">
        <v>0</v>
      </c>
      <c r="J29" s="7">
        <v>0</v>
      </c>
      <c r="K29" s="7">
        <v>0</v>
      </c>
      <c r="L29" s="7">
        <v>0</v>
      </c>
      <c r="M29" s="7">
        <v>180000</v>
      </c>
      <c r="N29" s="7">
        <v>0</v>
      </c>
      <c r="O29" s="7">
        <v>0</v>
      </c>
      <c r="P29" s="7">
        <f t="shared" si="7"/>
        <v>180000</v>
      </c>
    </row>
    <row r="30" spans="2:16" ht="15" customHeight="1" thickBot="1">
      <c r="B30" s="78"/>
      <c r="C30" s="70"/>
      <c r="D30" s="70"/>
      <c r="E30" s="6">
        <v>513</v>
      </c>
      <c r="F30" s="6">
        <v>412</v>
      </c>
      <c r="G30" s="6" t="s">
        <v>43</v>
      </c>
      <c r="H30" s="6">
        <v>244</v>
      </c>
      <c r="I30" s="7">
        <v>0</v>
      </c>
      <c r="J30" s="7">
        <v>0</v>
      </c>
      <c r="K30" s="7">
        <v>0</v>
      </c>
      <c r="L30" s="7">
        <v>0</v>
      </c>
      <c r="M30" s="7"/>
      <c r="N30" s="7">
        <v>0</v>
      </c>
      <c r="O30" s="7">
        <v>0</v>
      </c>
      <c r="P30" s="7">
        <f t="shared" si="7"/>
        <v>0</v>
      </c>
    </row>
    <row r="31" spans="2:16" ht="23.25" thickBot="1">
      <c r="B31" s="30" t="s">
        <v>11</v>
      </c>
      <c r="C31" s="27" t="s">
        <v>46</v>
      </c>
      <c r="D31" s="6" t="s">
        <v>59</v>
      </c>
      <c r="E31" s="6">
        <v>513</v>
      </c>
      <c r="F31" s="6">
        <v>412</v>
      </c>
      <c r="G31" s="6">
        <v>6000017100</v>
      </c>
      <c r="H31" s="6">
        <v>244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1200000</v>
      </c>
      <c r="O31" s="7">
        <v>0</v>
      </c>
      <c r="P31" s="7">
        <f t="shared" si="7"/>
        <v>1200000</v>
      </c>
    </row>
    <row r="32" spans="2:16" ht="23.25" thickBot="1">
      <c r="B32" s="30" t="s">
        <v>10</v>
      </c>
      <c r="C32" s="27" t="s">
        <v>46</v>
      </c>
      <c r="D32" s="6" t="s">
        <v>59</v>
      </c>
      <c r="E32" s="6">
        <v>513</v>
      </c>
      <c r="F32" s="6">
        <v>412</v>
      </c>
      <c r="G32" s="6">
        <v>6000017100</v>
      </c>
      <c r="H32" s="6">
        <v>244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1200000</v>
      </c>
      <c r="O32" s="7">
        <v>0</v>
      </c>
      <c r="P32" s="7">
        <f t="shared" si="7"/>
        <v>1200000</v>
      </c>
    </row>
    <row r="33" spans="2:16" ht="23.25" thickBot="1">
      <c r="B33" s="30" t="s">
        <v>9</v>
      </c>
      <c r="C33" s="27" t="s">
        <v>46</v>
      </c>
      <c r="D33" s="6" t="s">
        <v>59</v>
      </c>
      <c r="E33" s="6">
        <v>513</v>
      </c>
      <c r="F33" s="6">
        <v>412</v>
      </c>
      <c r="G33" s="6">
        <v>6000017100</v>
      </c>
      <c r="H33" s="6">
        <v>244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1200000</v>
      </c>
      <c r="O33" s="7">
        <v>0</v>
      </c>
      <c r="P33" s="7">
        <f t="shared" si="7"/>
        <v>1200000</v>
      </c>
    </row>
    <row r="34" spans="2:16" ht="23.25" thickBot="1">
      <c r="B34" s="30" t="s">
        <v>21</v>
      </c>
      <c r="C34" s="27" t="s">
        <v>46</v>
      </c>
      <c r="D34" s="6" t="s">
        <v>60</v>
      </c>
      <c r="E34" s="6">
        <v>513</v>
      </c>
      <c r="F34" s="6">
        <v>412</v>
      </c>
      <c r="G34" s="6">
        <v>6000017100</v>
      </c>
      <c r="H34" s="6">
        <v>244</v>
      </c>
      <c r="I34" s="7">
        <v>0</v>
      </c>
      <c r="J34" s="7">
        <v>0</v>
      </c>
      <c r="K34" s="7">
        <v>509032</v>
      </c>
      <c r="L34" s="7">
        <v>0</v>
      </c>
      <c r="M34" s="7">
        <v>800000</v>
      </c>
      <c r="N34" s="7">
        <v>0</v>
      </c>
      <c r="O34" s="7">
        <v>0</v>
      </c>
      <c r="P34" s="7">
        <f t="shared" si="7"/>
        <v>1309032</v>
      </c>
    </row>
    <row r="35" spans="2:16" ht="23.25" thickBot="1">
      <c r="B35" s="73" t="s">
        <v>20</v>
      </c>
      <c r="C35" s="27" t="s">
        <v>63</v>
      </c>
      <c r="D35" s="69" t="s">
        <v>59</v>
      </c>
      <c r="E35" s="6">
        <v>513</v>
      </c>
      <c r="F35" s="6">
        <v>412</v>
      </c>
      <c r="G35" s="6">
        <v>6000017100</v>
      </c>
      <c r="H35" s="6">
        <v>244</v>
      </c>
      <c r="I35" s="7">
        <v>0</v>
      </c>
      <c r="J35" s="7">
        <v>0</v>
      </c>
      <c r="K35" s="7">
        <v>0</v>
      </c>
      <c r="L35" s="7">
        <v>450000</v>
      </c>
      <c r="M35" s="7">
        <v>0</v>
      </c>
      <c r="N35" s="7">
        <v>0</v>
      </c>
      <c r="O35" s="7">
        <v>1600000</v>
      </c>
      <c r="P35" s="7">
        <f t="shared" si="7"/>
        <v>2050000</v>
      </c>
    </row>
    <row r="36" spans="2:16" ht="23.25" thickBot="1">
      <c r="B36" s="75"/>
      <c r="C36" s="27" t="s">
        <v>47</v>
      </c>
      <c r="D36" s="70"/>
      <c r="E36" s="6">
        <v>513</v>
      </c>
      <c r="F36" s="6">
        <v>412</v>
      </c>
      <c r="G36" s="6">
        <v>6000017100</v>
      </c>
      <c r="H36" s="6">
        <v>244</v>
      </c>
      <c r="I36" s="7">
        <v>0</v>
      </c>
      <c r="J36" s="7">
        <v>0</v>
      </c>
      <c r="K36" s="7">
        <v>150000</v>
      </c>
      <c r="L36" s="7">
        <v>0</v>
      </c>
      <c r="M36" s="7">
        <v>0</v>
      </c>
      <c r="N36" s="7">
        <v>0</v>
      </c>
      <c r="O36" s="7"/>
      <c r="P36" s="7">
        <f t="shared" si="7"/>
        <v>150000</v>
      </c>
    </row>
    <row r="37" spans="2:16" ht="23.25" thickBot="1">
      <c r="B37" s="30" t="s">
        <v>19</v>
      </c>
      <c r="C37" s="27" t="s">
        <v>46</v>
      </c>
      <c r="D37" s="6" t="s">
        <v>59</v>
      </c>
      <c r="E37" s="6">
        <v>513</v>
      </c>
      <c r="F37" s="6">
        <v>412</v>
      </c>
      <c r="G37" s="6">
        <v>6000017100</v>
      </c>
      <c r="H37" s="6">
        <v>244</v>
      </c>
      <c r="I37" s="7">
        <v>2046813.36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7"/>
        <v>2046813.36</v>
      </c>
    </row>
    <row r="38" spans="2:16" ht="34.5" thickBot="1">
      <c r="B38" s="73" t="s">
        <v>8</v>
      </c>
      <c r="C38" s="27" t="s">
        <v>49</v>
      </c>
      <c r="D38" s="69" t="s">
        <v>59</v>
      </c>
      <c r="E38" s="6">
        <v>513</v>
      </c>
      <c r="F38" s="6">
        <v>412</v>
      </c>
      <c r="G38" s="6">
        <v>6000017100</v>
      </c>
      <c r="H38" s="6">
        <v>244</v>
      </c>
      <c r="I38" s="7">
        <v>1040000</v>
      </c>
      <c r="J38" s="7">
        <v>580631.71</v>
      </c>
      <c r="K38" s="7">
        <v>380000</v>
      </c>
      <c r="L38" s="7">
        <v>0</v>
      </c>
      <c r="M38" s="7">
        <v>2000000</v>
      </c>
      <c r="N38" s="7">
        <v>0</v>
      </c>
      <c r="O38" s="7">
        <v>0</v>
      </c>
      <c r="P38" s="7">
        <f t="shared" si="7"/>
        <v>4000631.71</v>
      </c>
    </row>
    <row r="39" spans="2:16" ht="23.25" thickBot="1">
      <c r="B39" s="75"/>
      <c r="C39" s="27" t="s">
        <v>47</v>
      </c>
      <c r="D39" s="70"/>
      <c r="E39" s="6">
        <v>513</v>
      </c>
      <c r="F39" s="6">
        <v>412</v>
      </c>
      <c r="G39" s="6">
        <v>6000017100</v>
      </c>
      <c r="H39" s="6">
        <v>244</v>
      </c>
      <c r="I39" s="7">
        <v>0</v>
      </c>
      <c r="J39" s="7">
        <v>0</v>
      </c>
      <c r="K39" s="7">
        <v>150000</v>
      </c>
      <c r="L39" s="7">
        <v>0</v>
      </c>
      <c r="M39" s="7">
        <v>0</v>
      </c>
      <c r="N39" s="7">
        <v>0</v>
      </c>
      <c r="O39" s="7">
        <v>0</v>
      </c>
      <c r="P39" s="7">
        <f t="shared" si="7"/>
        <v>150000</v>
      </c>
    </row>
    <row r="40" spans="2:16" ht="22.5" customHeight="1">
      <c r="B40" s="73" t="s">
        <v>7</v>
      </c>
      <c r="C40" s="69" t="s">
        <v>46</v>
      </c>
      <c r="D40" s="69" t="s">
        <v>59</v>
      </c>
      <c r="E40" s="8">
        <v>513</v>
      </c>
      <c r="F40" s="8">
        <v>412</v>
      </c>
      <c r="G40" s="8" t="s">
        <v>43</v>
      </c>
      <c r="H40" s="8">
        <v>244</v>
      </c>
      <c r="I40" s="15">
        <v>0</v>
      </c>
      <c r="J40" s="15">
        <v>0</v>
      </c>
      <c r="K40" s="15">
        <v>302755</v>
      </c>
      <c r="L40" s="15">
        <v>0</v>
      </c>
      <c r="M40" s="15">
        <v>0</v>
      </c>
      <c r="N40" s="15">
        <v>0</v>
      </c>
      <c r="O40" s="15">
        <v>0</v>
      </c>
      <c r="P40" s="15">
        <f t="shared" si="7"/>
        <v>302755</v>
      </c>
    </row>
    <row r="41" spans="2:16" ht="15" customHeight="1" thickBot="1">
      <c r="B41" s="75"/>
      <c r="C41" s="70"/>
      <c r="D41" s="70"/>
      <c r="E41" s="6">
        <v>513</v>
      </c>
      <c r="F41" s="6">
        <v>412</v>
      </c>
      <c r="G41" s="6">
        <v>6000074660</v>
      </c>
      <c r="H41" s="6">
        <v>244</v>
      </c>
      <c r="I41" s="7">
        <v>0</v>
      </c>
      <c r="J41" s="7">
        <v>0</v>
      </c>
      <c r="K41" s="7">
        <v>1800000</v>
      </c>
      <c r="L41" s="7">
        <v>0</v>
      </c>
      <c r="M41" s="7">
        <v>0</v>
      </c>
      <c r="N41" s="7">
        <v>0</v>
      </c>
      <c r="O41" s="7">
        <v>0</v>
      </c>
      <c r="P41" s="7">
        <f t="shared" si="7"/>
        <v>1800000</v>
      </c>
    </row>
    <row r="42" spans="2:16" ht="23.25" thickBot="1">
      <c r="B42" s="73" t="s">
        <v>6</v>
      </c>
      <c r="C42" s="27" t="s">
        <v>47</v>
      </c>
      <c r="D42" s="69" t="s">
        <v>59</v>
      </c>
      <c r="E42" s="6">
        <v>513</v>
      </c>
      <c r="F42" s="6">
        <v>412</v>
      </c>
      <c r="G42" s="6">
        <v>6000017100</v>
      </c>
      <c r="H42" s="6">
        <v>244</v>
      </c>
      <c r="I42" s="7">
        <v>0</v>
      </c>
      <c r="J42" s="7">
        <v>0</v>
      </c>
      <c r="K42" s="7">
        <v>150000</v>
      </c>
      <c r="L42" s="7">
        <v>0</v>
      </c>
      <c r="M42" s="7">
        <v>0</v>
      </c>
      <c r="N42" s="7">
        <v>0</v>
      </c>
      <c r="O42" s="7">
        <v>0</v>
      </c>
      <c r="P42" s="7">
        <f t="shared" si="7"/>
        <v>150000</v>
      </c>
    </row>
    <row r="43" spans="2:16" ht="23.25" thickBot="1">
      <c r="B43" s="75"/>
      <c r="C43" s="27" t="s">
        <v>46</v>
      </c>
      <c r="D43" s="70"/>
      <c r="E43" s="6">
        <v>513</v>
      </c>
      <c r="F43" s="6">
        <v>412</v>
      </c>
      <c r="G43" s="6">
        <v>6000017100</v>
      </c>
      <c r="H43" s="6">
        <v>244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1500000</v>
      </c>
      <c r="O43" s="7">
        <v>0</v>
      </c>
      <c r="P43" s="7">
        <f t="shared" si="7"/>
        <v>1500000</v>
      </c>
    </row>
    <row r="44" spans="2:16" ht="23.25" thickBot="1">
      <c r="B44" s="30" t="s">
        <v>5</v>
      </c>
      <c r="C44" s="27" t="s">
        <v>46</v>
      </c>
      <c r="D44" s="6" t="s">
        <v>59</v>
      </c>
      <c r="E44" s="6">
        <v>513</v>
      </c>
      <c r="F44" s="6">
        <v>412</v>
      </c>
      <c r="G44" s="6">
        <v>6000017100</v>
      </c>
      <c r="H44" s="6">
        <v>244</v>
      </c>
      <c r="I44" s="7">
        <v>0</v>
      </c>
      <c r="J44" s="7">
        <v>0</v>
      </c>
      <c r="K44" s="7">
        <v>0</v>
      </c>
      <c r="L44" s="7">
        <v>0</v>
      </c>
      <c r="M44" s="7">
        <v>800000</v>
      </c>
      <c r="N44" s="7">
        <v>0</v>
      </c>
      <c r="O44" s="7">
        <v>0</v>
      </c>
      <c r="P44" s="7">
        <f t="shared" si="7"/>
        <v>800000</v>
      </c>
    </row>
    <row r="45" spans="2:16" ht="23.25" thickBot="1">
      <c r="B45" s="30" t="s">
        <v>4</v>
      </c>
      <c r="C45" s="27" t="s">
        <v>46</v>
      </c>
      <c r="D45" s="6" t="s">
        <v>59</v>
      </c>
      <c r="E45" s="6">
        <v>513</v>
      </c>
      <c r="F45" s="6">
        <v>412</v>
      </c>
      <c r="G45" s="6">
        <v>6000017100</v>
      </c>
      <c r="H45" s="6">
        <v>244</v>
      </c>
      <c r="I45" s="7">
        <v>0</v>
      </c>
      <c r="J45" s="7">
        <v>0</v>
      </c>
      <c r="K45" s="7">
        <v>0</v>
      </c>
      <c r="L45" s="7">
        <v>0</v>
      </c>
      <c r="M45" s="7">
        <v>859505</v>
      </c>
      <c r="N45" s="7">
        <v>0</v>
      </c>
      <c r="O45" s="7">
        <v>0</v>
      </c>
      <c r="P45" s="7">
        <f t="shared" si="7"/>
        <v>859505</v>
      </c>
    </row>
    <row r="46" spans="2:16" ht="23.25" thickBot="1">
      <c r="B46" s="30" t="s">
        <v>3</v>
      </c>
      <c r="C46" s="27" t="s">
        <v>46</v>
      </c>
      <c r="D46" s="6" t="s">
        <v>59</v>
      </c>
      <c r="E46" s="6">
        <v>513</v>
      </c>
      <c r="F46" s="6">
        <v>412</v>
      </c>
      <c r="G46" s="6">
        <v>6000017100</v>
      </c>
      <c r="H46" s="6">
        <v>244</v>
      </c>
      <c r="I46" s="7">
        <v>0</v>
      </c>
      <c r="J46" s="7">
        <v>0</v>
      </c>
      <c r="K46" s="7">
        <v>0</v>
      </c>
      <c r="L46" s="7">
        <v>0</v>
      </c>
      <c r="M46" s="7">
        <v>1400000</v>
      </c>
      <c r="N46" s="7">
        <v>0</v>
      </c>
      <c r="O46" s="7">
        <v>0</v>
      </c>
      <c r="P46" s="7">
        <f t="shared" ref="P46:P62" si="11">SUM(I46:O46)</f>
        <v>1400000</v>
      </c>
    </row>
    <row r="47" spans="2:16" ht="23.25" thickBot="1">
      <c r="B47" s="30" t="s">
        <v>2</v>
      </c>
      <c r="C47" s="27" t="s">
        <v>46</v>
      </c>
      <c r="D47" s="6" t="s">
        <v>59</v>
      </c>
      <c r="E47" s="6">
        <v>513</v>
      </c>
      <c r="F47" s="6">
        <v>412</v>
      </c>
      <c r="G47" s="6">
        <v>6000017100</v>
      </c>
      <c r="H47" s="6">
        <v>244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1600000</v>
      </c>
      <c r="P47" s="7">
        <f t="shared" si="11"/>
        <v>1600000</v>
      </c>
    </row>
    <row r="48" spans="2:16" ht="34.5" thickBot="1">
      <c r="B48" s="73" t="s">
        <v>1</v>
      </c>
      <c r="C48" s="27" t="s">
        <v>49</v>
      </c>
      <c r="D48" s="69" t="s">
        <v>59</v>
      </c>
      <c r="E48" s="6">
        <v>513</v>
      </c>
      <c r="F48" s="6">
        <v>412</v>
      </c>
      <c r="G48" s="6">
        <v>6000017100</v>
      </c>
      <c r="H48" s="6">
        <v>244</v>
      </c>
      <c r="I48" s="7">
        <v>0</v>
      </c>
      <c r="J48" s="7">
        <v>0</v>
      </c>
      <c r="K48" s="7">
        <v>940000</v>
      </c>
      <c r="L48" s="7">
        <v>0</v>
      </c>
      <c r="M48" s="7">
        <v>0</v>
      </c>
      <c r="N48" s="7">
        <v>1500000</v>
      </c>
      <c r="O48" s="7">
        <v>0</v>
      </c>
      <c r="P48" s="7">
        <f t="shared" si="11"/>
        <v>2440000</v>
      </c>
    </row>
    <row r="49" spans="2:16" ht="23.25" thickBot="1">
      <c r="B49" s="75"/>
      <c r="C49" s="27" t="s">
        <v>47</v>
      </c>
      <c r="D49" s="70"/>
      <c r="E49" s="6">
        <v>513</v>
      </c>
      <c r="F49" s="6">
        <v>412</v>
      </c>
      <c r="G49" s="6">
        <v>6000017100</v>
      </c>
      <c r="H49" s="6">
        <v>244</v>
      </c>
      <c r="I49" s="7">
        <v>0</v>
      </c>
      <c r="J49" s="7">
        <v>0</v>
      </c>
      <c r="K49" s="7">
        <v>150000</v>
      </c>
      <c r="L49" s="7">
        <v>0</v>
      </c>
      <c r="M49" s="7">
        <v>0</v>
      </c>
      <c r="N49" s="7">
        <v>0</v>
      </c>
      <c r="O49" s="7">
        <v>0</v>
      </c>
      <c r="P49" s="7">
        <f t="shared" si="11"/>
        <v>150000</v>
      </c>
    </row>
    <row r="50" spans="2:16" ht="34.5" thickBot="1">
      <c r="B50" s="73" t="s">
        <v>0</v>
      </c>
      <c r="C50" s="41" t="s">
        <v>49</v>
      </c>
      <c r="D50" s="69" t="s">
        <v>59</v>
      </c>
      <c r="E50" s="6">
        <v>513</v>
      </c>
      <c r="F50" s="6">
        <v>412</v>
      </c>
      <c r="G50" s="6">
        <v>6000017100</v>
      </c>
      <c r="H50" s="6">
        <v>244</v>
      </c>
      <c r="I50" s="7">
        <v>294104</v>
      </c>
      <c r="J50" s="7">
        <v>2963813</v>
      </c>
      <c r="K50" s="7">
        <v>0</v>
      </c>
      <c r="L50" s="7">
        <v>0</v>
      </c>
      <c r="M50" s="7">
        <v>1900000</v>
      </c>
      <c r="N50" s="7">
        <v>0</v>
      </c>
      <c r="O50" s="7">
        <v>0</v>
      </c>
      <c r="P50" s="7">
        <f t="shared" si="11"/>
        <v>5157917</v>
      </c>
    </row>
    <row r="51" spans="2:16" ht="23.25" thickBot="1">
      <c r="B51" s="75"/>
      <c r="C51" s="40" t="s">
        <v>47</v>
      </c>
      <c r="D51" s="70"/>
      <c r="E51" s="6">
        <v>513</v>
      </c>
      <c r="F51" s="6">
        <v>412</v>
      </c>
      <c r="G51" s="6">
        <v>6000017100</v>
      </c>
      <c r="H51" s="6">
        <v>244</v>
      </c>
      <c r="I51" s="7">
        <v>0</v>
      </c>
      <c r="J51" s="7">
        <v>0</v>
      </c>
      <c r="K51" s="7">
        <v>150000</v>
      </c>
      <c r="L51" s="7">
        <v>0</v>
      </c>
      <c r="M51" s="7">
        <v>0</v>
      </c>
      <c r="N51" s="7">
        <v>0</v>
      </c>
      <c r="O51" s="7">
        <v>0</v>
      </c>
      <c r="P51" s="7">
        <f t="shared" si="11"/>
        <v>150000</v>
      </c>
    </row>
    <row r="52" spans="2:16" ht="23.25" thickBot="1">
      <c r="B52" s="30" t="s">
        <v>57</v>
      </c>
      <c r="C52" s="27" t="s">
        <v>46</v>
      </c>
      <c r="D52" s="6" t="s">
        <v>59</v>
      </c>
      <c r="E52" s="6">
        <v>513</v>
      </c>
      <c r="F52" s="6">
        <v>412</v>
      </c>
      <c r="G52" s="6">
        <v>6000017100</v>
      </c>
      <c r="H52" s="6">
        <v>244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1600000</v>
      </c>
      <c r="P52" s="7">
        <f t="shared" si="11"/>
        <v>1600000</v>
      </c>
    </row>
    <row r="53" spans="2:16" ht="23.25" thickBot="1">
      <c r="B53" s="42" t="s">
        <v>22</v>
      </c>
      <c r="C53" s="41" t="s">
        <v>50</v>
      </c>
      <c r="D53" s="41" t="s">
        <v>59</v>
      </c>
      <c r="E53" s="6">
        <v>513</v>
      </c>
      <c r="F53" s="6">
        <v>412</v>
      </c>
      <c r="G53" s="6">
        <v>6000017100</v>
      </c>
      <c r="H53" s="6">
        <v>244</v>
      </c>
      <c r="I53" s="7">
        <v>0</v>
      </c>
      <c r="J53" s="7">
        <v>1939000</v>
      </c>
      <c r="K53" s="7">
        <v>0</v>
      </c>
      <c r="L53" s="7">
        <v>0</v>
      </c>
      <c r="M53" s="7">
        <v>0</v>
      </c>
      <c r="N53" s="7">
        <v>1339505</v>
      </c>
      <c r="O53" s="7">
        <v>0</v>
      </c>
      <c r="P53" s="7">
        <f t="shared" si="11"/>
        <v>3278505</v>
      </c>
    </row>
    <row r="54" spans="2:16" ht="21">
      <c r="B54" s="80" t="s">
        <v>51</v>
      </c>
      <c r="C54" s="85" t="s">
        <v>58</v>
      </c>
      <c r="D54" s="1" t="s">
        <v>91</v>
      </c>
      <c r="E54" s="1">
        <v>513</v>
      </c>
      <c r="F54" s="1">
        <v>412</v>
      </c>
      <c r="G54" s="1">
        <v>6000017100</v>
      </c>
      <c r="H54" s="1">
        <v>244</v>
      </c>
      <c r="I54" s="2">
        <f>I55</f>
        <v>0</v>
      </c>
      <c r="J54" s="2">
        <f t="shared" ref="J54:O54" si="12">J55</f>
        <v>0</v>
      </c>
      <c r="K54" s="2">
        <f t="shared" si="12"/>
        <v>1391237</v>
      </c>
      <c r="L54" s="2">
        <f t="shared" si="12"/>
        <v>0</v>
      </c>
      <c r="M54" s="2">
        <f t="shared" si="12"/>
        <v>0</v>
      </c>
      <c r="N54" s="2">
        <f t="shared" si="12"/>
        <v>0</v>
      </c>
      <c r="O54" s="2">
        <f t="shared" si="12"/>
        <v>0</v>
      </c>
      <c r="P54" s="2">
        <f t="shared" si="11"/>
        <v>1391237</v>
      </c>
    </row>
    <row r="55" spans="2:16" ht="21.75" thickBot="1">
      <c r="B55" s="81"/>
      <c r="C55" s="87"/>
      <c r="D55" s="12" t="s">
        <v>54</v>
      </c>
      <c r="E55" s="12">
        <v>513</v>
      </c>
      <c r="F55" s="12">
        <v>412</v>
      </c>
      <c r="G55" s="12">
        <v>6000017100</v>
      </c>
      <c r="H55" s="12">
        <v>244</v>
      </c>
      <c r="I55" s="13">
        <v>0</v>
      </c>
      <c r="J55" s="13">
        <v>0</v>
      </c>
      <c r="K55" s="13">
        <v>1391237</v>
      </c>
      <c r="L55" s="13">
        <v>0</v>
      </c>
      <c r="M55" s="13"/>
      <c r="N55" s="13">
        <v>0</v>
      </c>
      <c r="O55" s="13">
        <v>0</v>
      </c>
      <c r="P55" s="13">
        <f t="shared" si="11"/>
        <v>1391237</v>
      </c>
    </row>
    <row r="56" spans="2:16" ht="21">
      <c r="B56" s="82" t="s">
        <v>52</v>
      </c>
      <c r="C56" s="84" t="s">
        <v>53</v>
      </c>
      <c r="D56" s="38" t="s">
        <v>91</v>
      </c>
      <c r="E56" s="38"/>
      <c r="F56" s="38"/>
      <c r="G56" s="38"/>
      <c r="H56" s="38"/>
      <c r="I56" s="39">
        <f>I57+I58</f>
        <v>0</v>
      </c>
      <c r="J56" s="39">
        <f t="shared" ref="J56:O56" si="13">J57+J58</f>
        <v>0</v>
      </c>
      <c r="K56" s="39">
        <f t="shared" si="13"/>
        <v>0</v>
      </c>
      <c r="L56" s="39">
        <f t="shared" si="13"/>
        <v>0</v>
      </c>
      <c r="M56" s="39">
        <f t="shared" si="13"/>
        <v>0</v>
      </c>
      <c r="N56" s="39">
        <f t="shared" si="13"/>
        <v>0</v>
      </c>
      <c r="O56" s="39">
        <f t="shared" si="13"/>
        <v>1539505</v>
      </c>
      <c r="P56" s="39">
        <f t="shared" si="11"/>
        <v>1539505</v>
      </c>
    </row>
    <row r="57" spans="2:16">
      <c r="B57" s="80"/>
      <c r="C57" s="86"/>
      <c r="D57" s="79" t="s">
        <v>92</v>
      </c>
      <c r="E57" s="10">
        <v>513</v>
      </c>
      <c r="F57" s="10">
        <v>412</v>
      </c>
      <c r="G57" s="10">
        <v>6000017100</v>
      </c>
      <c r="H57" s="10">
        <v>244</v>
      </c>
      <c r="I57" s="11">
        <v>0</v>
      </c>
      <c r="J57" s="11">
        <v>0</v>
      </c>
      <c r="K57" s="11">
        <v>0</v>
      </c>
      <c r="L57" s="11">
        <v>0</v>
      </c>
      <c r="M57" s="11"/>
      <c r="N57" s="11">
        <v>0</v>
      </c>
      <c r="O57" s="11">
        <v>1539505</v>
      </c>
      <c r="P57" s="11">
        <f t="shared" si="11"/>
        <v>1539505</v>
      </c>
    </row>
    <row r="58" spans="2:16" ht="15" customHeight="1" thickBot="1">
      <c r="B58" s="81"/>
      <c r="C58" s="87"/>
      <c r="D58" s="81"/>
      <c r="E58" s="12">
        <v>513</v>
      </c>
      <c r="F58" s="12">
        <v>412</v>
      </c>
      <c r="G58" s="12">
        <v>6000074660</v>
      </c>
      <c r="H58" s="12">
        <v>244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f t="shared" si="11"/>
        <v>0</v>
      </c>
    </row>
    <row r="59" spans="2:16" ht="26.25" customHeight="1">
      <c r="B59" s="82" t="s">
        <v>65</v>
      </c>
      <c r="C59" s="84" t="s">
        <v>93</v>
      </c>
      <c r="D59" s="38" t="s">
        <v>91</v>
      </c>
      <c r="E59" s="38"/>
      <c r="F59" s="38"/>
      <c r="G59" s="38"/>
      <c r="H59" s="38"/>
      <c r="I59" s="39">
        <f>I60+I61+I62</f>
        <v>0</v>
      </c>
      <c r="J59" s="39">
        <f t="shared" ref="J59:O59" si="14">J60+J61+J62</f>
        <v>0</v>
      </c>
      <c r="K59" s="39">
        <f t="shared" si="14"/>
        <v>128763</v>
      </c>
      <c r="L59" s="39">
        <f t="shared" si="14"/>
        <v>1256705.1000000001</v>
      </c>
      <c r="M59" s="39">
        <f t="shared" si="14"/>
        <v>0</v>
      </c>
      <c r="N59" s="39">
        <f t="shared" si="14"/>
        <v>0</v>
      </c>
      <c r="O59" s="39">
        <f t="shared" si="14"/>
        <v>0</v>
      </c>
      <c r="P59" s="39">
        <f t="shared" si="11"/>
        <v>1385468.1</v>
      </c>
    </row>
    <row r="60" spans="2:16">
      <c r="B60" s="80"/>
      <c r="C60" s="85"/>
      <c r="D60" s="79" t="s">
        <v>54</v>
      </c>
      <c r="E60" s="1">
        <v>513</v>
      </c>
      <c r="F60" s="1">
        <v>412</v>
      </c>
      <c r="G60" s="1">
        <v>6000017100</v>
      </c>
      <c r="H60" s="1">
        <v>244</v>
      </c>
      <c r="I60" s="2">
        <v>0</v>
      </c>
      <c r="J60" s="2">
        <v>0</v>
      </c>
      <c r="K60" s="2">
        <v>50000</v>
      </c>
      <c r="L60" s="2">
        <v>46245.1</v>
      </c>
      <c r="M60" s="2"/>
      <c r="N60" s="2">
        <v>0</v>
      </c>
      <c r="O60" s="2">
        <v>0</v>
      </c>
      <c r="P60" s="2">
        <f t="shared" si="11"/>
        <v>96245.1</v>
      </c>
    </row>
    <row r="61" spans="2:16" ht="14.25" customHeight="1">
      <c r="B61" s="80"/>
      <c r="C61" s="86"/>
      <c r="D61" s="80"/>
      <c r="E61" s="10">
        <v>513</v>
      </c>
      <c r="F61" s="10">
        <v>412</v>
      </c>
      <c r="G61" s="10" t="s">
        <v>44</v>
      </c>
      <c r="H61" s="10">
        <v>244</v>
      </c>
      <c r="I61" s="11">
        <v>0</v>
      </c>
      <c r="J61" s="11">
        <v>0</v>
      </c>
      <c r="K61" s="11">
        <v>78763</v>
      </c>
      <c r="L61" s="11">
        <v>50820</v>
      </c>
      <c r="M61" s="11">
        <v>0</v>
      </c>
      <c r="N61" s="11">
        <v>0</v>
      </c>
      <c r="O61" s="11">
        <v>0</v>
      </c>
      <c r="P61" s="11">
        <f t="shared" si="11"/>
        <v>129583</v>
      </c>
    </row>
    <row r="62" spans="2:16" ht="38.25" customHeight="1" thickBot="1">
      <c r="B62" s="81"/>
      <c r="C62" s="87"/>
      <c r="D62" s="81"/>
      <c r="E62" s="12">
        <v>513</v>
      </c>
      <c r="F62" s="12">
        <v>412</v>
      </c>
      <c r="G62" s="12" t="s">
        <v>44</v>
      </c>
      <c r="H62" s="12">
        <v>244</v>
      </c>
      <c r="I62" s="13">
        <v>0</v>
      </c>
      <c r="J62" s="13">
        <v>0</v>
      </c>
      <c r="K62" s="13">
        <v>0</v>
      </c>
      <c r="L62" s="13">
        <v>1159640</v>
      </c>
      <c r="M62" s="13">
        <v>0</v>
      </c>
      <c r="N62" s="13">
        <v>0</v>
      </c>
      <c r="O62" s="13">
        <v>0</v>
      </c>
      <c r="P62" s="13">
        <f t="shared" si="11"/>
        <v>1159640</v>
      </c>
    </row>
    <row r="64" spans="2:16" ht="14.25" customHeight="1">
      <c r="B64" s="83" t="s">
        <v>84</v>
      </c>
      <c r="C64" s="83"/>
      <c r="D64" s="83"/>
      <c r="L64" s="4"/>
      <c r="M64" s="4"/>
    </row>
    <row r="65" spans="2:14" ht="14.25" customHeight="1">
      <c r="B65" s="83" t="s">
        <v>85</v>
      </c>
      <c r="C65" s="83"/>
      <c r="D65" s="83"/>
      <c r="L65" s="4"/>
      <c r="M65" s="4"/>
    </row>
    <row r="66" spans="2:14" ht="14.25" customHeight="1">
      <c r="B66" s="83" t="s">
        <v>86</v>
      </c>
      <c r="C66" s="83"/>
      <c r="D66" s="83"/>
      <c r="M66" s="83" t="s">
        <v>87</v>
      </c>
      <c r="N66" s="83"/>
    </row>
    <row r="67" spans="2:14">
      <c r="L67" s="4"/>
      <c r="M67" s="4"/>
    </row>
    <row r="68" spans="2:14">
      <c r="K68" s="4"/>
      <c r="L68" s="4"/>
      <c r="M68" s="4"/>
    </row>
    <row r="69" spans="2:14">
      <c r="L69" s="4"/>
      <c r="M69" s="4"/>
    </row>
    <row r="70" spans="2:14">
      <c r="K70" s="4"/>
      <c r="L70" s="4"/>
      <c r="M70" s="4"/>
    </row>
    <row r="71" spans="2:14">
      <c r="L71" s="4"/>
      <c r="M71" s="4"/>
    </row>
  </sheetData>
  <mergeCells count="57">
    <mergeCell ref="D50:D51"/>
    <mergeCell ref="M66:N66"/>
    <mergeCell ref="B64:D64"/>
    <mergeCell ref="B65:D65"/>
    <mergeCell ref="B66:D66"/>
    <mergeCell ref="D60:D62"/>
    <mergeCell ref="C59:C62"/>
    <mergeCell ref="C54:C55"/>
    <mergeCell ref="B54:B55"/>
    <mergeCell ref="B59:B62"/>
    <mergeCell ref="B50:B51"/>
    <mergeCell ref="C56:C58"/>
    <mergeCell ref="B56:B58"/>
    <mergeCell ref="D57:D58"/>
    <mergeCell ref="B13:B16"/>
    <mergeCell ref="D42:D43"/>
    <mergeCell ref="D48:D49"/>
    <mergeCell ref="B48:B49"/>
    <mergeCell ref="B42:B43"/>
    <mergeCell ref="B35:B36"/>
    <mergeCell ref="B38:B39"/>
    <mergeCell ref="B40:B41"/>
    <mergeCell ref="B26:B27"/>
    <mergeCell ref="D24:D25"/>
    <mergeCell ref="D26:D27"/>
    <mergeCell ref="D29:D30"/>
    <mergeCell ref="D35:D36"/>
    <mergeCell ref="D38:D39"/>
    <mergeCell ref="H4:H5"/>
    <mergeCell ref="D17:D18"/>
    <mergeCell ref="D21:D22"/>
    <mergeCell ref="D14:D16"/>
    <mergeCell ref="C13:C16"/>
    <mergeCell ref="D40:D41"/>
    <mergeCell ref="C40:C41"/>
    <mergeCell ref="C17:C18"/>
    <mergeCell ref="B17:B20"/>
    <mergeCell ref="B24:B25"/>
    <mergeCell ref="B21:B22"/>
    <mergeCell ref="B29:B30"/>
    <mergeCell ref="C29:C30"/>
    <mergeCell ref="M1:P1"/>
    <mergeCell ref="I4:K4"/>
    <mergeCell ref="D8:D11"/>
    <mergeCell ref="C7:C11"/>
    <mergeCell ref="B7:B11"/>
    <mergeCell ref="F4:F5"/>
    <mergeCell ref="M2:P2"/>
    <mergeCell ref="N4:O4"/>
    <mergeCell ref="P4:P5"/>
    <mergeCell ref="B3:B5"/>
    <mergeCell ref="C3:C5"/>
    <mergeCell ref="D3:D5"/>
    <mergeCell ref="E3:H3"/>
    <mergeCell ref="I3:P3"/>
    <mergeCell ref="E4:E5"/>
    <mergeCell ref="G4:G5"/>
  </mergeCells>
  <pageMargins left="0.7" right="0.7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44"/>
  <sheetViews>
    <sheetView tabSelected="1" topLeftCell="A2" zoomScale="110" zoomScaleNormal="110" workbookViewId="0">
      <pane ySplit="13" topLeftCell="A126" activePane="bottomLeft" state="frozen"/>
      <selection activeCell="A2" sqref="A2"/>
      <selection pane="bottomLeft" activeCell="C11" sqref="C11"/>
    </sheetView>
  </sheetViews>
  <sheetFormatPr defaultRowHeight="12"/>
  <cols>
    <col min="1" max="1" width="14.375" style="20" customWidth="1"/>
    <col min="2" max="2" width="22.25" style="20" customWidth="1"/>
    <col min="3" max="3" width="19.375" style="20" customWidth="1"/>
    <col min="4" max="4" width="10.25" style="20" bestFit="1" customWidth="1"/>
    <col min="5" max="5" width="12" style="20" bestFit="1" customWidth="1"/>
    <col min="6" max="6" width="10.25" style="20" bestFit="1" customWidth="1"/>
    <col min="7" max="7" width="11" style="20" bestFit="1" customWidth="1"/>
    <col min="8" max="9" width="10.25" style="20" bestFit="1" customWidth="1"/>
    <col min="10" max="10" width="10.25" style="20" customWidth="1"/>
    <col min="11" max="11" width="11.375" style="20" bestFit="1" customWidth="1"/>
    <col min="12" max="12" width="10.25" style="20" bestFit="1" customWidth="1"/>
    <col min="13" max="13" width="12" style="20" bestFit="1" customWidth="1"/>
    <col min="14" max="16384" width="9" style="20"/>
  </cols>
  <sheetData>
    <row r="1" spans="1:13">
      <c r="A1" s="43" t="s">
        <v>66</v>
      </c>
    </row>
    <row r="2" spans="1:13" s="14" customFormat="1" ht="39" customHeight="1">
      <c r="H2" s="61" t="s">
        <v>96</v>
      </c>
      <c r="I2" s="61"/>
      <c r="J2" s="61"/>
      <c r="K2" s="61"/>
    </row>
    <row r="3" spans="1:13" ht="66" customHeight="1">
      <c r="A3" s="43"/>
      <c r="E3" s="44"/>
      <c r="H3" s="98" t="s">
        <v>88</v>
      </c>
      <c r="I3" s="98"/>
      <c r="J3" s="98"/>
      <c r="K3" s="98"/>
    </row>
    <row r="4" spans="1:13">
      <c r="A4" s="43"/>
    </row>
    <row r="5" spans="1:13" ht="31.5" customHeight="1">
      <c r="A5" s="107" t="s">
        <v>67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3">
      <c r="A6" s="45"/>
    </row>
    <row r="7" spans="1:13">
      <c r="A7" s="97" t="s">
        <v>23</v>
      </c>
      <c r="B7" s="97" t="s">
        <v>24</v>
      </c>
      <c r="C7" s="97" t="s">
        <v>89</v>
      </c>
      <c r="D7" s="109" t="s">
        <v>68</v>
      </c>
      <c r="E7" s="110"/>
      <c r="F7" s="110"/>
      <c r="G7" s="110"/>
      <c r="H7" s="110"/>
      <c r="I7" s="110"/>
      <c r="J7" s="111"/>
      <c r="K7" s="97" t="s">
        <v>35</v>
      </c>
      <c r="L7" s="19"/>
    </row>
    <row r="8" spans="1:13" ht="12" customHeight="1">
      <c r="A8" s="97"/>
      <c r="B8" s="97"/>
      <c r="C8" s="97"/>
      <c r="D8" s="88" t="s">
        <v>32</v>
      </c>
      <c r="E8" s="89"/>
      <c r="F8" s="89"/>
      <c r="G8" s="46" t="s">
        <v>33</v>
      </c>
      <c r="H8" s="46" t="s">
        <v>75</v>
      </c>
      <c r="I8" s="88" t="s">
        <v>34</v>
      </c>
      <c r="J8" s="108"/>
      <c r="K8" s="97"/>
      <c r="L8" s="19"/>
    </row>
    <row r="9" spans="1:13">
      <c r="A9" s="97"/>
      <c r="B9" s="97"/>
      <c r="C9" s="97"/>
      <c r="D9" s="46" t="s">
        <v>36</v>
      </c>
      <c r="E9" s="46" t="s">
        <v>37</v>
      </c>
      <c r="F9" s="47" t="s">
        <v>38</v>
      </c>
      <c r="G9" s="46" t="s">
        <v>39</v>
      </c>
      <c r="H9" s="46" t="s">
        <v>40</v>
      </c>
      <c r="I9" s="46" t="s">
        <v>41</v>
      </c>
      <c r="J9" s="46" t="s">
        <v>61</v>
      </c>
      <c r="K9" s="97"/>
      <c r="L9" s="19"/>
    </row>
    <row r="10" spans="1:13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7">
        <v>6</v>
      </c>
      <c r="G10" s="46">
        <v>7</v>
      </c>
      <c r="H10" s="46">
        <v>8</v>
      </c>
      <c r="I10" s="46">
        <v>9</v>
      </c>
      <c r="J10" s="46"/>
      <c r="K10" s="46">
        <v>10</v>
      </c>
      <c r="L10" s="19"/>
    </row>
    <row r="11" spans="1:13" ht="15" customHeight="1">
      <c r="A11" s="100" t="s">
        <v>42</v>
      </c>
      <c r="B11" s="100" t="s">
        <v>82</v>
      </c>
      <c r="C11" s="21" t="s">
        <v>69</v>
      </c>
      <c r="D11" s="22">
        <f>D13+D14</f>
        <v>3680917.3600000003</v>
      </c>
      <c r="E11" s="22">
        <f t="shared" ref="E11:J11" si="0">E13+E14</f>
        <v>6706444.71</v>
      </c>
      <c r="F11" s="22">
        <f t="shared" si="0"/>
        <v>6501787</v>
      </c>
      <c r="G11" s="22">
        <f t="shared" si="0"/>
        <v>7296705.0999999996</v>
      </c>
      <c r="H11" s="22">
        <f t="shared" si="0"/>
        <v>7939505</v>
      </c>
      <c r="I11" s="22">
        <f t="shared" si="0"/>
        <v>7939505</v>
      </c>
      <c r="J11" s="22">
        <f t="shared" si="0"/>
        <v>7939505</v>
      </c>
      <c r="K11" s="48">
        <f>SUM(D11:J11)</f>
        <v>48004369.170000002</v>
      </c>
      <c r="L11" s="19"/>
    </row>
    <row r="12" spans="1:13">
      <c r="A12" s="100"/>
      <c r="B12" s="100"/>
      <c r="C12" s="21" t="s">
        <v>70</v>
      </c>
      <c r="D12" s="22"/>
      <c r="E12" s="22"/>
      <c r="F12" s="22"/>
      <c r="G12" s="22"/>
      <c r="H12" s="22"/>
      <c r="I12" s="22"/>
      <c r="J12" s="22"/>
      <c r="K12" s="48">
        <f t="shared" ref="K12:K14" si="1">SUM(D12:J12)</f>
        <v>0</v>
      </c>
      <c r="L12" s="19"/>
      <c r="M12" s="44"/>
    </row>
    <row r="13" spans="1:13">
      <c r="A13" s="100"/>
      <c r="B13" s="100"/>
      <c r="C13" s="21" t="s">
        <v>71</v>
      </c>
      <c r="D13" s="22">
        <f>D18+D20+D24+D28+D32+D34+D38+D40+D44+D48+D52+D56+D60+D64+D68+D70+D74+D78+D80+D84+D88+D90+D94+D98+D102+D106+D110+D112+D116+D118+D122+D126+D130+D134+D138</f>
        <v>0</v>
      </c>
      <c r="E13" s="22">
        <f t="shared" ref="E13:J13" si="2">E18+E20+E24+E28+E32+E34+E38+E40+E44+E48+E52+E56+E60+E64+E68+E70+E74+E78+E80+E84+E88+E90+E94+E98+E102+E106+E110+E112+E116+E118+E122+E126+E130+E134+E138</f>
        <v>1100000</v>
      </c>
      <c r="F13" s="22">
        <f t="shared" si="2"/>
        <v>1800000</v>
      </c>
      <c r="G13" s="22">
        <f t="shared" si="2"/>
        <v>1159640</v>
      </c>
      <c r="H13" s="22">
        <f t="shared" si="2"/>
        <v>0</v>
      </c>
      <c r="I13" s="22">
        <f t="shared" si="2"/>
        <v>0</v>
      </c>
      <c r="J13" s="22">
        <f t="shared" si="2"/>
        <v>0</v>
      </c>
      <c r="K13" s="48">
        <f t="shared" si="1"/>
        <v>4059640</v>
      </c>
      <c r="L13" s="19"/>
    </row>
    <row r="14" spans="1:13" ht="12.75" thickBot="1">
      <c r="A14" s="101"/>
      <c r="B14" s="101"/>
      <c r="C14" s="23" t="s">
        <v>72</v>
      </c>
      <c r="D14" s="24">
        <f>D19+D21+D25+D29+D33+D35+D39+D41+D45+D49+D53+D57+D61+D65+D69+D71+D75+D79+D81+D85+D89+D91+D95+D99+D103+D107+D111+D113+D117+D119+D123+D127+D131+D135+D139+D140</f>
        <v>3680917.3600000003</v>
      </c>
      <c r="E14" s="24">
        <f t="shared" ref="E14:J14" si="3">E19+E21+E25+E29+E33+E35+E39+E41+E45+E49+E53+E57+E61+E65+E69+E71+E75+E79+E81+E85+E89+E91+E95+E99+E103+E107+E111+E113+E117+E119+E123+E127+E131+E135+E139+E140</f>
        <v>5606444.71</v>
      </c>
      <c r="F14" s="24">
        <f>F19+F21+F25+F29+F33+F35+F39+F41+F45+F49+F53+F57+F61+F65+F69+F71+F75+F79+F81+F85+F89+F91+F95+F99+F103+F107+F111+F113+F117+F119+F123+F127+F131+F135+F139+F140</f>
        <v>4701787</v>
      </c>
      <c r="G14" s="24">
        <f t="shared" si="3"/>
        <v>6137065.0999999996</v>
      </c>
      <c r="H14" s="24">
        <f t="shared" si="3"/>
        <v>7939505</v>
      </c>
      <c r="I14" s="24">
        <f t="shared" si="3"/>
        <v>7939505</v>
      </c>
      <c r="J14" s="24">
        <f t="shared" si="3"/>
        <v>7939505</v>
      </c>
      <c r="K14" s="49">
        <f t="shared" si="1"/>
        <v>43944729.170000002</v>
      </c>
      <c r="L14" s="50"/>
    </row>
    <row r="15" spans="1:13" ht="78" customHeight="1" thickBot="1">
      <c r="A15" s="51" t="s">
        <v>45</v>
      </c>
      <c r="B15" s="58" t="s">
        <v>55</v>
      </c>
      <c r="C15" s="52"/>
      <c r="D15" s="53"/>
      <c r="E15" s="53"/>
      <c r="F15" s="53"/>
      <c r="G15" s="53"/>
      <c r="H15" s="53"/>
      <c r="I15" s="53"/>
      <c r="J15" s="53"/>
      <c r="K15" s="54"/>
      <c r="L15" s="19"/>
    </row>
    <row r="16" spans="1:13" ht="15" customHeight="1">
      <c r="A16" s="90" t="s">
        <v>18</v>
      </c>
      <c r="B16" s="90"/>
      <c r="C16" s="55" t="s">
        <v>69</v>
      </c>
      <c r="D16" s="18">
        <f>D18+D19+D20+D21</f>
        <v>0</v>
      </c>
      <c r="E16" s="18">
        <f t="shared" ref="E16:J16" si="4">E18+E19+E20+E21</f>
        <v>1223000</v>
      </c>
      <c r="F16" s="18">
        <f t="shared" si="4"/>
        <v>150000</v>
      </c>
      <c r="G16" s="18">
        <f t="shared" si="4"/>
        <v>0</v>
      </c>
      <c r="H16" s="18">
        <f t="shared" si="4"/>
        <v>0</v>
      </c>
      <c r="I16" s="18">
        <f t="shared" si="4"/>
        <v>0</v>
      </c>
      <c r="J16" s="18">
        <f t="shared" si="4"/>
        <v>1600000</v>
      </c>
      <c r="K16" s="18">
        <f>SUM(D16:J16)</f>
        <v>2973000</v>
      </c>
      <c r="L16" s="19"/>
    </row>
    <row r="17" spans="1:12" ht="14.25" customHeight="1">
      <c r="A17" s="90"/>
      <c r="B17" s="92"/>
      <c r="C17" s="21" t="s">
        <v>70</v>
      </c>
      <c r="D17" s="22"/>
      <c r="E17" s="22"/>
      <c r="F17" s="22"/>
      <c r="G17" s="22"/>
      <c r="H17" s="22"/>
      <c r="I17" s="22"/>
      <c r="J17" s="22"/>
      <c r="K17" s="18">
        <f t="shared" ref="K17:K21" si="5">SUM(D17:J17)</f>
        <v>0</v>
      </c>
      <c r="L17" s="19"/>
    </row>
    <row r="18" spans="1:12" ht="14.25" customHeight="1">
      <c r="A18" s="90"/>
      <c r="B18" s="93" t="s">
        <v>78</v>
      </c>
      <c r="C18" s="21" t="s">
        <v>71</v>
      </c>
      <c r="D18" s="22">
        <v>0</v>
      </c>
      <c r="E18" s="22">
        <v>1100000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18">
        <f t="shared" si="5"/>
        <v>1100000</v>
      </c>
      <c r="L18" s="19"/>
    </row>
    <row r="19" spans="1:12" ht="14.25" customHeight="1">
      <c r="A19" s="90"/>
      <c r="B19" s="95"/>
      <c r="C19" s="21" t="s">
        <v>72</v>
      </c>
      <c r="D19" s="22">
        <v>0</v>
      </c>
      <c r="E19" s="22">
        <v>123000</v>
      </c>
      <c r="F19" s="22"/>
      <c r="G19" s="22">
        <v>0</v>
      </c>
      <c r="H19" s="22">
        <v>0</v>
      </c>
      <c r="I19" s="22">
        <v>0</v>
      </c>
      <c r="J19" s="22">
        <f>'Приложение 1'!O19</f>
        <v>1600000</v>
      </c>
      <c r="K19" s="18">
        <f t="shared" si="5"/>
        <v>1723000</v>
      </c>
      <c r="L19" s="19"/>
    </row>
    <row r="20" spans="1:12" ht="14.25" customHeight="1">
      <c r="A20" s="90"/>
      <c r="B20" s="93" t="s">
        <v>47</v>
      </c>
      <c r="C20" s="21" t="s">
        <v>71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18">
        <f t="shared" si="5"/>
        <v>0</v>
      </c>
      <c r="L20" s="19"/>
    </row>
    <row r="21" spans="1:12" ht="14.25" customHeight="1" thickBot="1">
      <c r="A21" s="91"/>
      <c r="B21" s="94"/>
      <c r="C21" s="23" t="s">
        <v>72</v>
      </c>
      <c r="D21" s="24">
        <v>0</v>
      </c>
      <c r="E21" s="24">
        <v>0</v>
      </c>
      <c r="F21" s="24">
        <v>150000</v>
      </c>
      <c r="G21" s="24">
        <v>0</v>
      </c>
      <c r="H21" s="24">
        <v>0</v>
      </c>
      <c r="I21" s="24">
        <v>0</v>
      </c>
      <c r="J21" s="24">
        <f>'Приложение 1'!O20</f>
        <v>0</v>
      </c>
      <c r="K21" s="18">
        <f t="shared" si="5"/>
        <v>150000</v>
      </c>
      <c r="L21" s="19"/>
    </row>
    <row r="22" spans="1:12">
      <c r="A22" s="90" t="s">
        <v>17</v>
      </c>
      <c r="B22" s="90"/>
      <c r="C22" s="55" t="s">
        <v>69</v>
      </c>
      <c r="D22" s="18">
        <f>D24+D25</f>
        <v>300000</v>
      </c>
      <c r="E22" s="18">
        <f t="shared" ref="E22:J22" si="6">E24+E25</f>
        <v>0</v>
      </c>
      <c r="F22" s="18">
        <f t="shared" si="6"/>
        <v>0</v>
      </c>
      <c r="G22" s="18">
        <f t="shared" si="6"/>
        <v>600000</v>
      </c>
      <c r="H22" s="18">
        <f t="shared" si="6"/>
        <v>0</v>
      </c>
      <c r="I22" s="18">
        <f t="shared" si="6"/>
        <v>0</v>
      </c>
      <c r="J22" s="18">
        <f t="shared" si="6"/>
        <v>0</v>
      </c>
      <c r="K22" s="18">
        <f>SUM(D22:J22)</f>
        <v>900000</v>
      </c>
      <c r="L22" s="50"/>
    </row>
    <row r="23" spans="1:12">
      <c r="A23" s="90"/>
      <c r="B23" s="92"/>
      <c r="C23" s="21" t="s">
        <v>70</v>
      </c>
      <c r="D23" s="22"/>
      <c r="E23" s="22"/>
      <c r="F23" s="22"/>
      <c r="G23" s="22"/>
      <c r="H23" s="22"/>
      <c r="I23" s="22"/>
      <c r="J23" s="22"/>
      <c r="K23" s="22">
        <f t="shared" ref="K23:K25" si="7">SUM(D23:J23)</f>
        <v>0</v>
      </c>
      <c r="L23" s="19"/>
    </row>
    <row r="24" spans="1:12">
      <c r="A24" s="90"/>
      <c r="B24" s="93" t="s">
        <v>78</v>
      </c>
      <c r="C24" s="21" t="s">
        <v>71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f t="shared" si="7"/>
        <v>0</v>
      </c>
      <c r="L24" s="19"/>
    </row>
    <row r="25" spans="1:12" ht="12.75" thickBot="1">
      <c r="A25" s="91"/>
      <c r="B25" s="94"/>
      <c r="C25" s="23" t="s">
        <v>72</v>
      </c>
      <c r="D25" s="24">
        <v>300000</v>
      </c>
      <c r="E25" s="24">
        <v>0</v>
      </c>
      <c r="F25" s="24">
        <v>0</v>
      </c>
      <c r="G25" s="24">
        <v>600000</v>
      </c>
      <c r="H25" s="24">
        <v>0</v>
      </c>
      <c r="I25" s="24">
        <v>0</v>
      </c>
      <c r="J25" s="24">
        <f>'Приложение 1'!O21</f>
        <v>0</v>
      </c>
      <c r="K25" s="24">
        <f t="shared" si="7"/>
        <v>900000</v>
      </c>
      <c r="L25" s="19"/>
    </row>
    <row r="26" spans="1:12">
      <c r="A26" s="90" t="s">
        <v>16</v>
      </c>
      <c r="B26" s="90"/>
      <c r="C26" s="55" t="s">
        <v>69</v>
      </c>
      <c r="D26" s="18">
        <f>D28+D29</f>
        <v>0</v>
      </c>
      <c r="E26" s="18">
        <f t="shared" ref="E26:J26" si="8">E28+E29</f>
        <v>0</v>
      </c>
      <c r="F26" s="18">
        <f t="shared" si="8"/>
        <v>0</v>
      </c>
      <c r="G26" s="18">
        <f t="shared" si="8"/>
        <v>1200000</v>
      </c>
      <c r="H26" s="18">
        <f t="shared" si="8"/>
        <v>0</v>
      </c>
      <c r="I26" s="18">
        <f t="shared" si="8"/>
        <v>0</v>
      </c>
      <c r="J26" s="18">
        <f t="shared" si="8"/>
        <v>0</v>
      </c>
      <c r="K26" s="18">
        <f>SUM(D26:J26)</f>
        <v>1200000</v>
      </c>
      <c r="L26" s="19"/>
    </row>
    <row r="27" spans="1:12">
      <c r="A27" s="90"/>
      <c r="B27" s="92"/>
      <c r="C27" s="21" t="s">
        <v>70</v>
      </c>
      <c r="D27" s="22"/>
      <c r="E27" s="22"/>
      <c r="F27" s="22"/>
      <c r="G27" s="22"/>
      <c r="H27" s="22"/>
      <c r="I27" s="22"/>
      <c r="J27" s="22"/>
      <c r="K27" s="22">
        <f t="shared" ref="K27:K29" si="9">SUM(D27:J27)</f>
        <v>0</v>
      </c>
      <c r="L27" s="19"/>
    </row>
    <row r="28" spans="1:12">
      <c r="A28" s="90"/>
      <c r="B28" s="93" t="s">
        <v>78</v>
      </c>
      <c r="C28" s="21" t="s">
        <v>71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f t="shared" si="9"/>
        <v>0</v>
      </c>
      <c r="L28" s="19"/>
    </row>
    <row r="29" spans="1:12" ht="12.75" thickBot="1">
      <c r="A29" s="91"/>
      <c r="B29" s="94"/>
      <c r="C29" s="23" t="s">
        <v>72</v>
      </c>
      <c r="D29" s="24">
        <v>0</v>
      </c>
      <c r="E29" s="24">
        <v>0</v>
      </c>
      <c r="F29" s="24">
        <v>0</v>
      </c>
      <c r="G29" s="24">
        <v>1200000</v>
      </c>
      <c r="H29" s="24">
        <v>0</v>
      </c>
      <c r="I29" s="24">
        <v>0</v>
      </c>
      <c r="J29" s="24">
        <v>0</v>
      </c>
      <c r="K29" s="24">
        <f t="shared" si="9"/>
        <v>1200000</v>
      </c>
      <c r="L29" s="19"/>
    </row>
    <row r="30" spans="1:12" ht="12" customHeight="1">
      <c r="A30" s="90" t="s">
        <v>15</v>
      </c>
      <c r="B30" s="90"/>
      <c r="C30" s="55" t="s">
        <v>69</v>
      </c>
      <c r="D30" s="18">
        <f>D32+D33+D34+D35</f>
        <v>0</v>
      </c>
      <c r="E30" s="18">
        <f t="shared" ref="E30:J30" si="10">E32+E33+E34+E35</f>
        <v>0</v>
      </c>
      <c r="F30" s="18">
        <f t="shared" si="10"/>
        <v>150000</v>
      </c>
      <c r="G30" s="18">
        <f t="shared" si="10"/>
        <v>1400000</v>
      </c>
      <c r="H30" s="18">
        <f t="shared" si="10"/>
        <v>0</v>
      </c>
      <c r="I30" s="18">
        <f t="shared" si="10"/>
        <v>0</v>
      </c>
      <c r="J30" s="18">
        <f t="shared" si="10"/>
        <v>0</v>
      </c>
      <c r="K30" s="18">
        <f>SUM(D30:J30)</f>
        <v>1550000</v>
      </c>
      <c r="L30" s="19"/>
    </row>
    <row r="31" spans="1:12" ht="14.25" customHeight="1">
      <c r="A31" s="90"/>
      <c r="B31" s="92"/>
      <c r="C31" s="21" t="s">
        <v>70</v>
      </c>
      <c r="D31" s="22"/>
      <c r="E31" s="22"/>
      <c r="F31" s="22"/>
      <c r="G31" s="22"/>
      <c r="H31" s="22"/>
      <c r="I31" s="22"/>
      <c r="J31" s="22"/>
      <c r="K31" s="22">
        <f t="shared" ref="K31:K35" si="11">SUM(D31:J31)</f>
        <v>0</v>
      </c>
      <c r="L31" s="19"/>
    </row>
    <row r="32" spans="1:12" ht="14.25" customHeight="1">
      <c r="A32" s="90"/>
      <c r="B32" s="93" t="s">
        <v>78</v>
      </c>
      <c r="C32" s="21" t="s">
        <v>71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/>
      <c r="K32" s="22">
        <f t="shared" si="11"/>
        <v>0</v>
      </c>
      <c r="L32" s="19"/>
    </row>
    <row r="33" spans="1:12" ht="14.25" customHeight="1">
      <c r="A33" s="90"/>
      <c r="B33" s="95"/>
      <c r="C33" s="21" t="s">
        <v>72</v>
      </c>
      <c r="D33" s="22">
        <v>0</v>
      </c>
      <c r="E33" s="22">
        <v>0</v>
      </c>
      <c r="F33" s="22"/>
      <c r="G33" s="22">
        <v>1400000</v>
      </c>
      <c r="H33" s="22">
        <v>0</v>
      </c>
      <c r="I33" s="22">
        <v>0</v>
      </c>
      <c r="J33" s="22">
        <v>0</v>
      </c>
      <c r="K33" s="22">
        <f t="shared" si="11"/>
        <v>1400000</v>
      </c>
      <c r="L33" s="19"/>
    </row>
    <row r="34" spans="1:12" ht="14.25" customHeight="1">
      <c r="A34" s="90"/>
      <c r="B34" s="93" t="s">
        <v>47</v>
      </c>
      <c r="C34" s="21" t="s">
        <v>71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f t="shared" si="11"/>
        <v>0</v>
      </c>
      <c r="L34" s="19"/>
    </row>
    <row r="35" spans="1:12" ht="14.25" customHeight="1" thickBot="1">
      <c r="A35" s="91"/>
      <c r="B35" s="94"/>
      <c r="C35" s="23" t="s">
        <v>72</v>
      </c>
      <c r="D35" s="24">
        <v>0</v>
      </c>
      <c r="E35" s="24">
        <v>0</v>
      </c>
      <c r="F35" s="24">
        <v>150000</v>
      </c>
      <c r="G35" s="24">
        <v>0</v>
      </c>
      <c r="H35" s="24">
        <v>0</v>
      </c>
      <c r="I35" s="24">
        <v>0</v>
      </c>
      <c r="J35" s="24">
        <v>0</v>
      </c>
      <c r="K35" s="24">
        <f t="shared" si="11"/>
        <v>150000</v>
      </c>
      <c r="L35" s="19"/>
    </row>
    <row r="36" spans="1:12" ht="14.25" customHeight="1">
      <c r="A36" s="90" t="s">
        <v>14</v>
      </c>
      <c r="B36" s="90"/>
      <c r="C36" s="55" t="s">
        <v>69</v>
      </c>
      <c r="D36" s="18">
        <f>D38+D41</f>
        <v>0</v>
      </c>
      <c r="E36" s="18">
        <f t="shared" ref="E36:J36" si="12">E38+E41</f>
        <v>0</v>
      </c>
      <c r="F36" s="18">
        <f t="shared" si="12"/>
        <v>0</v>
      </c>
      <c r="G36" s="18">
        <f t="shared" si="12"/>
        <v>595000</v>
      </c>
      <c r="H36" s="18">
        <f t="shared" si="12"/>
        <v>0</v>
      </c>
      <c r="I36" s="18">
        <f t="shared" si="12"/>
        <v>0</v>
      </c>
      <c r="J36" s="18">
        <f t="shared" si="12"/>
        <v>0</v>
      </c>
      <c r="K36" s="18">
        <f>SUM(D36:J36)</f>
        <v>595000</v>
      </c>
      <c r="L36" s="19"/>
    </row>
    <row r="37" spans="1:12" ht="14.25" customHeight="1">
      <c r="A37" s="90"/>
      <c r="B37" s="92"/>
      <c r="C37" s="21" t="s">
        <v>70</v>
      </c>
      <c r="D37" s="22"/>
      <c r="E37" s="22"/>
      <c r="F37" s="22"/>
      <c r="G37" s="22"/>
      <c r="H37" s="22"/>
      <c r="I37" s="22"/>
      <c r="J37" s="22"/>
      <c r="K37" s="22">
        <f t="shared" ref="K37:K41" si="13">SUM(D37:J37)</f>
        <v>0</v>
      </c>
      <c r="L37" s="19"/>
    </row>
    <row r="38" spans="1:12" ht="14.25" customHeight="1">
      <c r="A38" s="90"/>
      <c r="B38" s="93" t="s">
        <v>76</v>
      </c>
      <c r="C38" s="21" t="s">
        <v>71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f t="shared" si="13"/>
        <v>0</v>
      </c>
      <c r="L38" s="19"/>
    </row>
    <row r="39" spans="1:12" ht="14.25" customHeight="1">
      <c r="A39" s="90"/>
      <c r="B39" s="95"/>
      <c r="C39" s="21" t="s">
        <v>72</v>
      </c>
      <c r="D39" s="22">
        <v>0</v>
      </c>
      <c r="E39" s="22">
        <v>0</v>
      </c>
      <c r="F39" s="22">
        <v>0</v>
      </c>
      <c r="G39" s="22">
        <v>595000</v>
      </c>
      <c r="H39" s="22">
        <v>0</v>
      </c>
      <c r="I39" s="22">
        <v>0</v>
      </c>
      <c r="J39" s="22">
        <v>0</v>
      </c>
      <c r="K39" s="22">
        <f t="shared" si="13"/>
        <v>595000</v>
      </c>
      <c r="L39" s="19"/>
    </row>
    <row r="40" spans="1:12" ht="14.25" customHeight="1">
      <c r="A40" s="90"/>
      <c r="B40" s="93" t="s">
        <v>77</v>
      </c>
      <c r="C40" s="21" t="s">
        <v>71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f t="shared" si="13"/>
        <v>0</v>
      </c>
      <c r="L40" s="19"/>
    </row>
    <row r="41" spans="1:12" ht="14.25" customHeight="1" thickBot="1">
      <c r="A41" s="91"/>
      <c r="B41" s="94"/>
      <c r="C41" s="23" t="s">
        <v>72</v>
      </c>
      <c r="D41" s="24">
        <v>0</v>
      </c>
      <c r="E41" s="24">
        <v>0</v>
      </c>
      <c r="F41" s="24">
        <v>0</v>
      </c>
      <c r="G41" s="24">
        <v>595000</v>
      </c>
      <c r="H41" s="24">
        <v>0</v>
      </c>
      <c r="I41" s="24">
        <v>0</v>
      </c>
      <c r="J41" s="24">
        <v>0</v>
      </c>
      <c r="K41" s="22">
        <f t="shared" si="13"/>
        <v>595000</v>
      </c>
      <c r="L41" s="19"/>
    </row>
    <row r="42" spans="1:12">
      <c r="A42" s="90" t="s">
        <v>13</v>
      </c>
      <c r="B42" s="90"/>
      <c r="C42" s="55" t="s">
        <v>69</v>
      </c>
      <c r="D42" s="18">
        <f>D44+D45</f>
        <v>0</v>
      </c>
      <c r="E42" s="18">
        <f t="shared" ref="E42:J42" si="14">E44+E45</f>
        <v>0</v>
      </c>
      <c r="F42" s="18">
        <f t="shared" si="14"/>
        <v>0</v>
      </c>
      <c r="G42" s="18">
        <f t="shared" si="14"/>
        <v>1200000</v>
      </c>
      <c r="H42" s="18">
        <f t="shared" si="14"/>
        <v>0</v>
      </c>
      <c r="I42" s="18">
        <f t="shared" si="14"/>
        <v>0</v>
      </c>
      <c r="J42" s="18">
        <f t="shared" si="14"/>
        <v>0</v>
      </c>
      <c r="K42" s="22">
        <f>SUM(D42:J42)</f>
        <v>1200000</v>
      </c>
      <c r="L42" s="50"/>
    </row>
    <row r="43" spans="1:12">
      <c r="A43" s="90"/>
      <c r="B43" s="92"/>
      <c r="C43" s="21" t="s">
        <v>70</v>
      </c>
      <c r="D43" s="22"/>
      <c r="E43" s="22"/>
      <c r="F43" s="22"/>
      <c r="G43" s="22"/>
      <c r="H43" s="22"/>
      <c r="I43" s="22"/>
      <c r="J43" s="22"/>
      <c r="K43" s="22">
        <f t="shared" ref="K43:K45" si="15">SUM(D43:J43)</f>
        <v>0</v>
      </c>
      <c r="L43" s="19"/>
    </row>
    <row r="44" spans="1:12">
      <c r="A44" s="90"/>
      <c r="B44" s="93" t="s">
        <v>78</v>
      </c>
      <c r="C44" s="21" t="s">
        <v>71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f t="shared" si="15"/>
        <v>0</v>
      </c>
      <c r="L44" s="19"/>
    </row>
    <row r="45" spans="1:12" ht="12.75" thickBot="1">
      <c r="A45" s="91"/>
      <c r="B45" s="94"/>
      <c r="C45" s="23" t="s">
        <v>72</v>
      </c>
      <c r="D45" s="24">
        <v>0</v>
      </c>
      <c r="E45" s="24">
        <v>0</v>
      </c>
      <c r="F45" s="24">
        <v>0</v>
      </c>
      <c r="G45" s="24">
        <v>1200000</v>
      </c>
      <c r="H45" s="24">
        <v>0</v>
      </c>
      <c r="I45" s="24">
        <v>0</v>
      </c>
      <c r="J45" s="24">
        <v>0</v>
      </c>
      <c r="K45" s="24">
        <f t="shared" si="15"/>
        <v>1200000</v>
      </c>
      <c r="L45" s="19"/>
    </row>
    <row r="46" spans="1:12">
      <c r="A46" s="90" t="s">
        <v>12</v>
      </c>
      <c r="B46" s="90"/>
      <c r="C46" s="55" t="s">
        <v>69</v>
      </c>
      <c r="D46" s="18">
        <f>D48+D49</f>
        <v>0</v>
      </c>
      <c r="E46" s="18">
        <f t="shared" ref="E46:J46" si="16">E48+E49</f>
        <v>0</v>
      </c>
      <c r="F46" s="18">
        <f t="shared" si="16"/>
        <v>0</v>
      </c>
      <c r="G46" s="18">
        <f t="shared" si="16"/>
        <v>0</v>
      </c>
      <c r="H46" s="18">
        <f t="shared" si="16"/>
        <v>180000</v>
      </c>
      <c r="I46" s="18">
        <f t="shared" si="16"/>
        <v>0</v>
      </c>
      <c r="J46" s="18">
        <f t="shared" si="16"/>
        <v>0</v>
      </c>
      <c r="K46" s="18">
        <f>SUM(D46:J46)</f>
        <v>180000</v>
      </c>
      <c r="L46" s="19"/>
    </row>
    <row r="47" spans="1:12">
      <c r="A47" s="90"/>
      <c r="B47" s="92"/>
      <c r="C47" s="21" t="s">
        <v>70</v>
      </c>
      <c r="D47" s="22"/>
      <c r="E47" s="22"/>
      <c r="F47" s="22"/>
      <c r="G47" s="22"/>
      <c r="H47" s="22"/>
      <c r="I47" s="22"/>
      <c r="J47" s="22"/>
      <c r="K47" s="22">
        <f t="shared" ref="K47:K49" si="17">SUM(D47:J47)</f>
        <v>0</v>
      </c>
      <c r="L47" s="19"/>
    </row>
    <row r="48" spans="1:12">
      <c r="A48" s="90"/>
      <c r="B48" s="93" t="s">
        <v>78</v>
      </c>
      <c r="C48" s="21" t="s">
        <v>71</v>
      </c>
      <c r="D48" s="22">
        <v>0</v>
      </c>
      <c r="E48" s="22">
        <v>0</v>
      </c>
      <c r="F48" s="22">
        <v>0</v>
      </c>
      <c r="G48" s="22">
        <v>0</v>
      </c>
      <c r="H48" s="22"/>
      <c r="I48" s="22">
        <v>0</v>
      </c>
      <c r="J48" s="22">
        <v>0</v>
      </c>
      <c r="K48" s="22">
        <f t="shared" si="17"/>
        <v>0</v>
      </c>
      <c r="L48" s="19"/>
    </row>
    <row r="49" spans="1:12" ht="12.75" thickBot="1">
      <c r="A49" s="91"/>
      <c r="B49" s="94"/>
      <c r="C49" s="23" t="s">
        <v>72</v>
      </c>
      <c r="D49" s="24">
        <v>0</v>
      </c>
      <c r="E49" s="24">
        <v>0</v>
      </c>
      <c r="F49" s="24">
        <v>0</v>
      </c>
      <c r="G49" s="24">
        <v>0</v>
      </c>
      <c r="H49" s="24">
        <v>180000</v>
      </c>
      <c r="I49" s="24">
        <v>0</v>
      </c>
      <c r="J49" s="24">
        <v>0</v>
      </c>
      <c r="K49" s="24">
        <f t="shared" si="17"/>
        <v>180000</v>
      </c>
      <c r="L49" s="19"/>
    </row>
    <row r="50" spans="1:12">
      <c r="A50" s="90" t="s">
        <v>11</v>
      </c>
      <c r="B50" s="90"/>
      <c r="C50" s="55" t="s">
        <v>69</v>
      </c>
      <c r="D50" s="18">
        <f>D52+D53</f>
        <v>0</v>
      </c>
      <c r="E50" s="18">
        <f t="shared" ref="E50:J50" si="18">E52+E53</f>
        <v>0</v>
      </c>
      <c r="F50" s="18">
        <f t="shared" si="18"/>
        <v>0</v>
      </c>
      <c r="G50" s="18">
        <f t="shared" si="18"/>
        <v>0</v>
      </c>
      <c r="H50" s="18">
        <f t="shared" si="18"/>
        <v>0</v>
      </c>
      <c r="I50" s="18">
        <f t="shared" si="18"/>
        <v>1200000</v>
      </c>
      <c r="J50" s="18">
        <f t="shared" si="18"/>
        <v>0</v>
      </c>
      <c r="K50" s="18">
        <f>SUM(D50:J50)</f>
        <v>1200000</v>
      </c>
      <c r="L50" s="50"/>
    </row>
    <row r="51" spans="1:12">
      <c r="A51" s="90"/>
      <c r="B51" s="92"/>
      <c r="C51" s="21" t="s">
        <v>70</v>
      </c>
      <c r="D51" s="22"/>
      <c r="E51" s="22"/>
      <c r="F51" s="22"/>
      <c r="G51" s="22"/>
      <c r="H51" s="22"/>
      <c r="I51" s="22"/>
      <c r="J51" s="22"/>
      <c r="K51" s="22">
        <f t="shared" ref="K51:K53" si="19">SUM(D51:J51)</f>
        <v>0</v>
      </c>
      <c r="L51" s="19"/>
    </row>
    <row r="52" spans="1:12">
      <c r="A52" s="90"/>
      <c r="B52" s="93" t="s">
        <v>78</v>
      </c>
      <c r="C52" s="21" t="s">
        <v>71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f t="shared" si="19"/>
        <v>0</v>
      </c>
      <c r="L52" s="19"/>
    </row>
    <row r="53" spans="1:12" ht="12.75" thickBot="1">
      <c r="A53" s="91"/>
      <c r="B53" s="94"/>
      <c r="C53" s="23" t="s">
        <v>72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f>'Приложение 1'!N31</f>
        <v>1200000</v>
      </c>
      <c r="J53" s="24">
        <v>0</v>
      </c>
      <c r="K53" s="24">
        <f t="shared" si="19"/>
        <v>1200000</v>
      </c>
      <c r="L53" s="19"/>
    </row>
    <row r="54" spans="1:12">
      <c r="A54" s="90" t="s">
        <v>10</v>
      </c>
      <c r="B54" s="90"/>
      <c r="C54" s="55" t="s">
        <v>69</v>
      </c>
      <c r="D54" s="18">
        <f>D56+D57</f>
        <v>0</v>
      </c>
      <c r="E54" s="18">
        <f t="shared" ref="E54:J54" si="20">E56+E57</f>
        <v>0</v>
      </c>
      <c r="F54" s="18">
        <f t="shared" si="20"/>
        <v>0</v>
      </c>
      <c r="G54" s="18">
        <f t="shared" si="20"/>
        <v>0</v>
      </c>
      <c r="H54" s="18">
        <f t="shared" si="20"/>
        <v>0</v>
      </c>
      <c r="I54" s="18">
        <f t="shared" si="20"/>
        <v>1200000</v>
      </c>
      <c r="J54" s="18">
        <f t="shared" si="20"/>
        <v>0</v>
      </c>
      <c r="K54" s="18">
        <f>SUM(D54:J54)</f>
        <v>1200000</v>
      </c>
      <c r="L54" s="19"/>
    </row>
    <row r="55" spans="1:12">
      <c r="A55" s="90"/>
      <c r="B55" s="92"/>
      <c r="C55" s="21" t="s">
        <v>70</v>
      </c>
      <c r="D55" s="22"/>
      <c r="E55" s="22"/>
      <c r="F55" s="22"/>
      <c r="G55" s="22"/>
      <c r="H55" s="22"/>
      <c r="I55" s="22"/>
      <c r="J55" s="22"/>
      <c r="K55" s="22">
        <f t="shared" ref="K55:K57" si="21">SUM(D55:J55)</f>
        <v>0</v>
      </c>
      <c r="L55" s="19"/>
    </row>
    <row r="56" spans="1:12">
      <c r="A56" s="90"/>
      <c r="B56" s="93" t="s">
        <v>78</v>
      </c>
      <c r="C56" s="21" t="s">
        <v>71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f t="shared" si="21"/>
        <v>0</v>
      </c>
      <c r="L56" s="19"/>
    </row>
    <row r="57" spans="1:12" ht="12.75" thickBot="1">
      <c r="A57" s="91"/>
      <c r="B57" s="94"/>
      <c r="C57" s="23" t="s">
        <v>72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f>'Приложение 1'!N32</f>
        <v>1200000</v>
      </c>
      <c r="J57" s="24">
        <v>0</v>
      </c>
      <c r="K57" s="24">
        <f t="shared" si="21"/>
        <v>1200000</v>
      </c>
      <c r="L57" s="19"/>
    </row>
    <row r="58" spans="1:12">
      <c r="A58" s="90" t="s">
        <v>9</v>
      </c>
      <c r="B58" s="90"/>
      <c r="C58" s="55" t="s">
        <v>69</v>
      </c>
      <c r="D58" s="18">
        <f>D60+D61</f>
        <v>0</v>
      </c>
      <c r="E58" s="18">
        <f t="shared" ref="E58:J58" si="22">E60+E61</f>
        <v>0</v>
      </c>
      <c r="F58" s="18">
        <f t="shared" si="22"/>
        <v>0</v>
      </c>
      <c r="G58" s="18">
        <f t="shared" si="22"/>
        <v>0</v>
      </c>
      <c r="H58" s="18">
        <f t="shared" si="22"/>
        <v>0</v>
      </c>
      <c r="I58" s="18">
        <f t="shared" si="22"/>
        <v>1200000</v>
      </c>
      <c r="J58" s="18">
        <f t="shared" si="22"/>
        <v>0</v>
      </c>
      <c r="K58" s="18">
        <f>SUM(D58:J58)</f>
        <v>1200000</v>
      </c>
      <c r="L58" s="50"/>
    </row>
    <row r="59" spans="1:12">
      <c r="A59" s="90"/>
      <c r="B59" s="92"/>
      <c r="C59" s="21" t="s">
        <v>70</v>
      </c>
      <c r="D59" s="22"/>
      <c r="E59" s="22"/>
      <c r="F59" s="22"/>
      <c r="G59" s="22"/>
      <c r="H59" s="22"/>
      <c r="I59" s="22"/>
      <c r="J59" s="22"/>
      <c r="K59" s="22">
        <f t="shared" ref="K59:K61" si="23">SUM(D59:J59)</f>
        <v>0</v>
      </c>
      <c r="L59" s="19"/>
    </row>
    <row r="60" spans="1:12">
      <c r="A60" s="90"/>
      <c r="B60" s="93" t="s">
        <v>78</v>
      </c>
      <c r="C60" s="21" t="s">
        <v>71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f t="shared" si="23"/>
        <v>0</v>
      </c>
      <c r="L60" s="19"/>
    </row>
    <row r="61" spans="1:12" ht="12.75" thickBot="1">
      <c r="A61" s="91"/>
      <c r="B61" s="94"/>
      <c r="C61" s="23" t="s">
        <v>72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f>'Приложение 1'!N33</f>
        <v>1200000</v>
      </c>
      <c r="J61" s="24">
        <v>0</v>
      </c>
      <c r="K61" s="24">
        <f t="shared" si="23"/>
        <v>1200000</v>
      </c>
      <c r="L61" s="19"/>
    </row>
    <row r="62" spans="1:12">
      <c r="A62" s="90" t="s">
        <v>79</v>
      </c>
      <c r="B62" s="90"/>
      <c r="C62" s="55" t="s">
        <v>69</v>
      </c>
      <c r="D62" s="18">
        <f>D64+D65</f>
        <v>0</v>
      </c>
      <c r="E62" s="18">
        <f t="shared" ref="E62:J62" si="24">E64+E65</f>
        <v>0</v>
      </c>
      <c r="F62" s="18">
        <f t="shared" si="24"/>
        <v>509032</v>
      </c>
      <c r="G62" s="18">
        <f t="shared" si="24"/>
        <v>0</v>
      </c>
      <c r="H62" s="18">
        <f t="shared" si="24"/>
        <v>800000</v>
      </c>
      <c r="I62" s="18">
        <f t="shared" si="24"/>
        <v>0</v>
      </c>
      <c r="J62" s="18">
        <f t="shared" si="24"/>
        <v>0</v>
      </c>
      <c r="K62" s="18">
        <f>SUM(D62:J62)</f>
        <v>1309032</v>
      </c>
      <c r="L62" s="19"/>
    </row>
    <row r="63" spans="1:12">
      <c r="A63" s="90"/>
      <c r="B63" s="92"/>
      <c r="C63" s="21" t="s">
        <v>70</v>
      </c>
      <c r="D63" s="22"/>
      <c r="E63" s="22"/>
      <c r="F63" s="22"/>
      <c r="G63" s="22"/>
      <c r="H63" s="22"/>
      <c r="I63" s="22"/>
      <c r="J63" s="22"/>
      <c r="K63" s="22">
        <f t="shared" ref="K63:K65" si="25">SUM(D63:J63)</f>
        <v>0</v>
      </c>
      <c r="L63" s="19"/>
    </row>
    <row r="64" spans="1:12">
      <c r="A64" s="90"/>
      <c r="B64" s="93" t="s">
        <v>78</v>
      </c>
      <c r="C64" s="21" t="s">
        <v>71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f t="shared" si="25"/>
        <v>0</v>
      </c>
      <c r="L64" s="19"/>
    </row>
    <row r="65" spans="1:12" ht="12.75" thickBot="1">
      <c r="A65" s="91"/>
      <c r="B65" s="94"/>
      <c r="C65" s="23" t="s">
        <v>72</v>
      </c>
      <c r="D65" s="24">
        <v>0</v>
      </c>
      <c r="E65" s="24">
        <v>0</v>
      </c>
      <c r="F65" s="24">
        <v>509032</v>
      </c>
      <c r="G65" s="24">
        <v>0</v>
      </c>
      <c r="H65" s="24">
        <v>800000</v>
      </c>
      <c r="I65" s="24">
        <v>0</v>
      </c>
      <c r="J65" s="24">
        <v>0</v>
      </c>
      <c r="K65" s="24">
        <f t="shared" si="25"/>
        <v>1309032</v>
      </c>
      <c r="L65" s="19"/>
    </row>
    <row r="66" spans="1:12" ht="12" customHeight="1">
      <c r="A66" s="90" t="s">
        <v>20</v>
      </c>
      <c r="B66" s="90"/>
      <c r="C66" s="55" t="s">
        <v>69</v>
      </c>
      <c r="D66" s="18">
        <f>D68+D69+D70+D71</f>
        <v>0</v>
      </c>
      <c r="E66" s="18">
        <f t="shared" ref="E66:J66" si="26">E68+E69+E70+E71</f>
        <v>0</v>
      </c>
      <c r="F66" s="18">
        <f t="shared" si="26"/>
        <v>150000</v>
      </c>
      <c r="G66" s="18">
        <f t="shared" si="26"/>
        <v>450000</v>
      </c>
      <c r="H66" s="18">
        <f t="shared" si="26"/>
        <v>0</v>
      </c>
      <c r="I66" s="18">
        <f t="shared" si="26"/>
        <v>0</v>
      </c>
      <c r="J66" s="18">
        <f t="shared" si="26"/>
        <v>1600000</v>
      </c>
      <c r="K66" s="18">
        <f>SUM(D66:J66)</f>
        <v>2200000</v>
      </c>
      <c r="L66" s="19"/>
    </row>
    <row r="67" spans="1:12" ht="14.25" customHeight="1">
      <c r="A67" s="90"/>
      <c r="B67" s="92"/>
      <c r="C67" s="21" t="s">
        <v>70</v>
      </c>
      <c r="D67" s="22"/>
      <c r="E67" s="22"/>
      <c r="F67" s="22"/>
      <c r="G67" s="22"/>
      <c r="H67" s="22"/>
      <c r="I67" s="22"/>
      <c r="J67" s="22"/>
      <c r="K67" s="22">
        <f t="shared" ref="K67:K71" si="27">SUM(D67:J67)</f>
        <v>0</v>
      </c>
      <c r="L67" s="19"/>
    </row>
    <row r="68" spans="1:12" ht="14.25" customHeight="1">
      <c r="A68" s="90"/>
      <c r="B68" s="93" t="s">
        <v>78</v>
      </c>
      <c r="C68" s="21" t="s">
        <v>71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/>
      <c r="K68" s="22">
        <f t="shared" si="27"/>
        <v>0</v>
      </c>
      <c r="L68" s="19"/>
    </row>
    <row r="69" spans="1:12" ht="14.25" customHeight="1">
      <c r="A69" s="90"/>
      <c r="B69" s="95"/>
      <c r="C69" s="21" t="s">
        <v>72</v>
      </c>
      <c r="D69" s="22">
        <v>0</v>
      </c>
      <c r="E69" s="22">
        <v>0</v>
      </c>
      <c r="F69" s="22"/>
      <c r="G69" s="22">
        <v>450000</v>
      </c>
      <c r="H69" s="22">
        <v>0</v>
      </c>
      <c r="I69" s="22">
        <v>0</v>
      </c>
      <c r="J69" s="22">
        <f>'Приложение 1'!O35</f>
        <v>1600000</v>
      </c>
      <c r="K69" s="22">
        <f t="shared" si="27"/>
        <v>2050000</v>
      </c>
      <c r="L69" s="19"/>
    </row>
    <row r="70" spans="1:12" ht="14.25" customHeight="1">
      <c r="A70" s="90"/>
      <c r="B70" s="93" t="s">
        <v>47</v>
      </c>
      <c r="C70" s="21" t="s">
        <v>71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f t="shared" si="27"/>
        <v>0</v>
      </c>
      <c r="L70" s="19"/>
    </row>
    <row r="71" spans="1:12" ht="14.25" customHeight="1" thickBot="1">
      <c r="A71" s="91"/>
      <c r="B71" s="94"/>
      <c r="C71" s="23" t="s">
        <v>72</v>
      </c>
      <c r="D71" s="24">
        <v>0</v>
      </c>
      <c r="E71" s="24">
        <v>0</v>
      </c>
      <c r="F71" s="24">
        <v>150000</v>
      </c>
      <c r="G71" s="24">
        <v>0</v>
      </c>
      <c r="H71" s="24">
        <v>0</v>
      </c>
      <c r="I71" s="24">
        <v>0</v>
      </c>
      <c r="J71" s="24">
        <v>0</v>
      </c>
      <c r="K71" s="24">
        <f t="shared" si="27"/>
        <v>150000</v>
      </c>
      <c r="L71" s="19"/>
    </row>
    <row r="72" spans="1:12">
      <c r="A72" s="90" t="s">
        <v>19</v>
      </c>
      <c r="B72" s="90"/>
      <c r="C72" s="55" t="s">
        <v>69</v>
      </c>
      <c r="D72" s="18">
        <f>D74+D75</f>
        <v>2046813.36</v>
      </c>
      <c r="E72" s="18">
        <f t="shared" ref="E72:J72" si="28">E74+E75</f>
        <v>0</v>
      </c>
      <c r="F72" s="18">
        <f t="shared" si="28"/>
        <v>0</v>
      </c>
      <c r="G72" s="18">
        <f t="shared" si="28"/>
        <v>0</v>
      </c>
      <c r="H72" s="18">
        <f t="shared" si="28"/>
        <v>0</v>
      </c>
      <c r="I72" s="18">
        <f t="shared" si="28"/>
        <v>0</v>
      </c>
      <c r="J72" s="18">
        <f t="shared" si="28"/>
        <v>0</v>
      </c>
      <c r="K72" s="18">
        <f>SUM(D72:J72)</f>
        <v>2046813.36</v>
      </c>
      <c r="L72" s="19"/>
    </row>
    <row r="73" spans="1:12">
      <c r="A73" s="90"/>
      <c r="B73" s="92"/>
      <c r="C73" s="21" t="s">
        <v>70</v>
      </c>
      <c r="D73" s="22"/>
      <c r="E73" s="22"/>
      <c r="F73" s="22"/>
      <c r="G73" s="22"/>
      <c r="H73" s="22"/>
      <c r="I73" s="22"/>
      <c r="J73" s="22"/>
      <c r="K73" s="22">
        <f t="shared" ref="K73:K75" si="29">SUM(D73:J73)</f>
        <v>0</v>
      </c>
      <c r="L73" s="19"/>
    </row>
    <row r="74" spans="1:12">
      <c r="A74" s="90"/>
      <c r="B74" s="93" t="s">
        <v>78</v>
      </c>
      <c r="C74" s="21" t="s">
        <v>71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f t="shared" si="29"/>
        <v>0</v>
      </c>
      <c r="L74" s="19"/>
    </row>
    <row r="75" spans="1:12" ht="12.75" thickBot="1">
      <c r="A75" s="91"/>
      <c r="B75" s="94"/>
      <c r="C75" s="23" t="s">
        <v>72</v>
      </c>
      <c r="D75" s="24">
        <v>2046813.36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f t="shared" si="29"/>
        <v>2046813.36</v>
      </c>
      <c r="L75" s="19"/>
    </row>
    <row r="76" spans="1:12" ht="12" customHeight="1">
      <c r="A76" s="90" t="s">
        <v>8</v>
      </c>
      <c r="B76" s="90"/>
      <c r="C76" s="55" t="s">
        <v>69</v>
      </c>
      <c r="D76" s="18">
        <f>D78+D79+D80+D81</f>
        <v>1040000</v>
      </c>
      <c r="E76" s="18">
        <f t="shared" ref="E76:J76" si="30">E78+E79+E80+E81</f>
        <v>580631.71</v>
      </c>
      <c r="F76" s="18">
        <f t="shared" si="30"/>
        <v>530000</v>
      </c>
      <c r="G76" s="18">
        <f t="shared" si="30"/>
        <v>0</v>
      </c>
      <c r="H76" s="18">
        <f t="shared" si="30"/>
        <v>2000000</v>
      </c>
      <c r="I76" s="18">
        <f t="shared" si="30"/>
        <v>0</v>
      </c>
      <c r="J76" s="18">
        <f t="shared" si="30"/>
        <v>0</v>
      </c>
      <c r="K76" s="18">
        <f>SUM(D76:J76)</f>
        <v>4150631.71</v>
      </c>
      <c r="L76" s="19"/>
    </row>
    <row r="77" spans="1:12" ht="14.25" customHeight="1">
      <c r="A77" s="90"/>
      <c r="B77" s="92"/>
      <c r="C77" s="21" t="s">
        <v>70</v>
      </c>
      <c r="D77" s="22"/>
      <c r="E77" s="22"/>
      <c r="F77" s="22"/>
      <c r="G77" s="22"/>
      <c r="H77" s="22"/>
      <c r="I77" s="22"/>
      <c r="J77" s="22"/>
      <c r="K77" s="22">
        <f t="shared" ref="K77:K81" si="31">SUM(D77:J77)</f>
        <v>0</v>
      </c>
      <c r="L77" s="19"/>
    </row>
    <row r="78" spans="1:12" ht="14.25" customHeight="1">
      <c r="A78" s="90"/>
      <c r="B78" s="93" t="s">
        <v>78</v>
      </c>
      <c r="C78" s="21" t="s">
        <v>71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/>
      <c r="K78" s="22">
        <f t="shared" si="31"/>
        <v>0</v>
      </c>
      <c r="L78" s="19"/>
    </row>
    <row r="79" spans="1:12" ht="14.25" customHeight="1">
      <c r="A79" s="90"/>
      <c r="B79" s="95"/>
      <c r="C79" s="21" t="s">
        <v>72</v>
      </c>
      <c r="D79" s="22">
        <v>1040000</v>
      </c>
      <c r="E79" s="22">
        <v>580631.71</v>
      </c>
      <c r="F79" s="22">
        <v>380000</v>
      </c>
      <c r="G79" s="22">
        <v>0</v>
      </c>
      <c r="H79" s="22">
        <v>2000000</v>
      </c>
      <c r="I79" s="22">
        <v>0</v>
      </c>
      <c r="J79" s="22">
        <v>0</v>
      </c>
      <c r="K79" s="22">
        <f t="shared" si="31"/>
        <v>4000631.71</v>
      </c>
      <c r="L79" s="19"/>
    </row>
    <row r="80" spans="1:12" ht="14.25" customHeight="1">
      <c r="A80" s="90"/>
      <c r="B80" s="93" t="s">
        <v>47</v>
      </c>
      <c r="C80" s="21" t="s">
        <v>71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f t="shared" si="31"/>
        <v>0</v>
      </c>
      <c r="L80" s="19"/>
    </row>
    <row r="81" spans="1:12" ht="14.25" customHeight="1" thickBot="1">
      <c r="A81" s="91"/>
      <c r="B81" s="94"/>
      <c r="C81" s="23" t="s">
        <v>72</v>
      </c>
      <c r="D81" s="24">
        <v>0</v>
      </c>
      <c r="E81" s="24">
        <v>0</v>
      </c>
      <c r="F81" s="24">
        <v>150000</v>
      </c>
      <c r="G81" s="24">
        <v>0</v>
      </c>
      <c r="H81" s="24">
        <v>0</v>
      </c>
      <c r="I81" s="24">
        <v>0</v>
      </c>
      <c r="J81" s="24">
        <v>0</v>
      </c>
      <c r="K81" s="24">
        <f t="shared" si="31"/>
        <v>150000</v>
      </c>
      <c r="L81" s="19"/>
    </row>
    <row r="82" spans="1:12">
      <c r="A82" s="90" t="s">
        <v>7</v>
      </c>
      <c r="B82" s="90"/>
      <c r="C82" s="55" t="s">
        <v>69</v>
      </c>
      <c r="D82" s="18">
        <f>D84+D85</f>
        <v>0</v>
      </c>
      <c r="E82" s="18">
        <f t="shared" ref="E82:J82" si="32">E84+E85</f>
        <v>0</v>
      </c>
      <c r="F82" s="18">
        <f t="shared" si="32"/>
        <v>2102755</v>
      </c>
      <c r="G82" s="18">
        <f t="shared" si="32"/>
        <v>0</v>
      </c>
      <c r="H82" s="18">
        <f t="shared" si="32"/>
        <v>0</v>
      </c>
      <c r="I82" s="18">
        <f t="shared" si="32"/>
        <v>0</v>
      </c>
      <c r="J82" s="18">
        <f t="shared" si="32"/>
        <v>0</v>
      </c>
      <c r="K82" s="18">
        <f>SUM(D82:J82)</f>
        <v>2102755</v>
      </c>
      <c r="L82" s="19"/>
    </row>
    <row r="83" spans="1:12">
      <c r="A83" s="90"/>
      <c r="B83" s="92"/>
      <c r="C83" s="21" t="s">
        <v>70</v>
      </c>
      <c r="D83" s="22"/>
      <c r="E83" s="22"/>
      <c r="F83" s="22"/>
      <c r="G83" s="22"/>
      <c r="H83" s="22"/>
      <c r="I83" s="22"/>
      <c r="J83" s="22"/>
      <c r="K83" s="22">
        <f t="shared" ref="K83:K85" si="33">SUM(D83:J83)</f>
        <v>0</v>
      </c>
      <c r="L83" s="19"/>
    </row>
    <row r="84" spans="1:12">
      <c r="A84" s="90"/>
      <c r="B84" s="93" t="s">
        <v>78</v>
      </c>
      <c r="C84" s="21" t="s">
        <v>71</v>
      </c>
      <c r="D84" s="22">
        <v>0</v>
      </c>
      <c r="E84" s="22">
        <v>0</v>
      </c>
      <c r="F84" s="22">
        <v>1800000</v>
      </c>
      <c r="G84" s="22">
        <v>0</v>
      </c>
      <c r="H84" s="22">
        <v>0</v>
      </c>
      <c r="I84" s="22">
        <v>0</v>
      </c>
      <c r="J84" s="22">
        <v>0</v>
      </c>
      <c r="K84" s="22">
        <f t="shared" si="33"/>
        <v>1800000</v>
      </c>
      <c r="L84" s="19"/>
    </row>
    <row r="85" spans="1:12" ht="12.75" thickBot="1">
      <c r="A85" s="91"/>
      <c r="B85" s="94"/>
      <c r="C85" s="23" t="s">
        <v>72</v>
      </c>
      <c r="D85" s="24">
        <v>0</v>
      </c>
      <c r="E85" s="24">
        <v>0</v>
      </c>
      <c r="F85" s="24">
        <v>302755</v>
      </c>
      <c r="G85" s="24">
        <v>0</v>
      </c>
      <c r="H85" s="24">
        <v>0</v>
      </c>
      <c r="I85" s="24">
        <v>0</v>
      </c>
      <c r="J85" s="24">
        <v>0</v>
      </c>
      <c r="K85" s="24">
        <f t="shared" si="33"/>
        <v>302755</v>
      </c>
      <c r="L85" s="19"/>
    </row>
    <row r="86" spans="1:12" ht="12" customHeight="1">
      <c r="A86" s="90" t="s">
        <v>6</v>
      </c>
      <c r="B86" s="90"/>
      <c r="C86" s="55" t="s">
        <v>69</v>
      </c>
      <c r="D86" s="18">
        <f>D88+D89+D90+D91</f>
        <v>0</v>
      </c>
      <c r="E86" s="18">
        <f t="shared" ref="E86:J86" si="34">E88+E89+E90+E91</f>
        <v>0</v>
      </c>
      <c r="F86" s="18">
        <f t="shared" si="34"/>
        <v>150000</v>
      </c>
      <c r="G86" s="18">
        <f t="shared" si="34"/>
        <v>0</v>
      </c>
      <c r="H86" s="18">
        <f t="shared" si="34"/>
        <v>0</v>
      </c>
      <c r="I86" s="18">
        <f t="shared" si="34"/>
        <v>1500000</v>
      </c>
      <c r="J86" s="18">
        <f t="shared" si="34"/>
        <v>0</v>
      </c>
      <c r="K86" s="18">
        <f>SUM(D86:J86)</f>
        <v>1650000</v>
      </c>
      <c r="L86" s="19"/>
    </row>
    <row r="87" spans="1:12" ht="14.25" customHeight="1">
      <c r="A87" s="90"/>
      <c r="B87" s="92"/>
      <c r="C87" s="21" t="s">
        <v>70</v>
      </c>
      <c r="D87" s="22"/>
      <c r="E87" s="22"/>
      <c r="F87" s="22"/>
      <c r="G87" s="22"/>
      <c r="H87" s="22"/>
      <c r="I87" s="22"/>
      <c r="J87" s="22"/>
      <c r="K87" s="22">
        <f t="shared" ref="K87:K91" si="35">SUM(D87:J87)</f>
        <v>0</v>
      </c>
      <c r="L87" s="19"/>
    </row>
    <row r="88" spans="1:12" ht="14.25" customHeight="1">
      <c r="A88" s="90"/>
      <c r="B88" s="93" t="s">
        <v>78</v>
      </c>
      <c r="C88" s="21" t="s">
        <v>71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/>
      <c r="K88" s="22">
        <f t="shared" si="35"/>
        <v>0</v>
      </c>
      <c r="L88" s="19"/>
    </row>
    <row r="89" spans="1:12" ht="14.25" customHeight="1">
      <c r="A89" s="90"/>
      <c r="B89" s="95"/>
      <c r="C89" s="21" t="s">
        <v>72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f>'Приложение 1'!N43</f>
        <v>1500000</v>
      </c>
      <c r="J89" s="22">
        <v>0</v>
      </c>
      <c r="K89" s="22">
        <f t="shared" si="35"/>
        <v>1500000</v>
      </c>
      <c r="L89" s="19"/>
    </row>
    <row r="90" spans="1:12" ht="14.25" customHeight="1">
      <c r="A90" s="90"/>
      <c r="B90" s="93" t="s">
        <v>47</v>
      </c>
      <c r="C90" s="21" t="s">
        <v>71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f t="shared" si="35"/>
        <v>0</v>
      </c>
      <c r="L90" s="19"/>
    </row>
    <row r="91" spans="1:12" ht="14.25" customHeight="1" thickBot="1">
      <c r="A91" s="91"/>
      <c r="B91" s="94"/>
      <c r="C91" s="23" t="s">
        <v>72</v>
      </c>
      <c r="D91" s="24">
        <v>0</v>
      </c>
      <c r="E91" s="24">
        <v>0</v>
      </c>
      <c r="F91" s="24">
        <v>150000</v>
      </c>
      <c r="G91" s="24">
        <v>0</v>
      </c>
      <c r="H91" s="24">
        <v>0</v>
      </c>
      <c r="I91" s="24">
        <v>0</v>
      </c>
      <c r="J91" s="24">
        <v>0</v>
      </c>
      <c r="K91" s="24">
        <f t="shared" si="35"/>
        <v>150000</v>
      </c>
      <c r="L91" s="19"/>
    </row>
    <row r="92" spans="1:12">
      <c r="A92" s="96" t="s">
        <v>5</v>
      </c>
      <c r="B92" s="90"/>
      <c r="C92" s="55" t="s">
        <v>69</v>
      </c>
      <c r="D92" s="18">
        <f>D94+D95</f>
        <v>0</v>
      </c>
      <c r="E92" s="18">
        <f t="shared" ref="E92:J92" si="36">E94+E95</f>
        <v>0</v>
      </c>
      <c r="F92" s="18">
        <f t="shared" si="36"/>
        <v>0</v>
      </c>
      <c r="G92" s="18">
        <f t="shared" si="36"/>
        <v>0</v>
      </c>
      <c r="H92" s="18">
        <f t="shared" si="36"/>
        <v>800000</v>
      </c>
      <c r="I92" s="18">
        <f t="shared" si="36"/>
        <v>0</v>
      </c>
      <c r="J92" s="18">
        <f t="shared" si="36"/>
        <v>0</v>
      </c>
      <c r="K92" s="18">
        <f>SUM(D92:J92)</f>
        <v>800000</v>
      </c>
      <c r="L92" s="19"/>
    </row>
    <row r="93" spans="1:12" ht="14.25" customHeight="1">
      <c r="A93" s="90"/>
      <c r="B93" s="90"/>
      <c r="C93" s="59" t="s">
        <v>70</v>
      </c>
      <c r="D93" s="60"/>
      <c r="E93" s="60"/>
      <c r="F93" s="60"/>
      <c r="G93" s="60"/>
      <c r="H93" s="60"/>
      <c r="I93" s="60"/>
      <c r="J93" s="60"/>
      <c r="K93" s="60">
        <f t="shared" ref="K93:K95" si="37">SUM(D93:J93)</f>
        <v>0</v>
      </c>
      <c r="L93" s="19"/>
    </row>
    <row r="94" spans="1:12" ht="14.25" customHeight="1">
      <c r="A94" s="90"/>
      <c r="B94" s="93" t="s">
        <v>78</v>
      </c>
      <c r="C94" s="21" t="s">
        <v>71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f t="shared" si="37"/>
        <v>0</v>
      </c>
      <c r="L94" s="19"/>
    </row>
    <row r="95" spans="1:12" ht="15" customHeight="1" thickBot="1">
      <c r="A95" s="91"/>
      <c r="B95" s="94"/>
      <c r="C95" s="23" t="s">
        <v>72</v>
      </c>
      <c r="D95" s="24">
        <v>0</v>
      </c>
      <c r="E95" s="24">
        <v>0</v>
      </c>
      <c r="F95" s="24">
        <v>0</v>
      </c>
      <c r="G95" s="24">
        <v>0</v>
      </c>
      <c r="H95" s="24">
        <v>800000</v>
      </c>
      <c r="I95" s="24">
        <v>0</v>
      </c>
      <c r="J95" s="24">
        <v>0</v>
      </c>
      <c r="K95" s="24">
        <f t="shared" si="37"/>
        <v>800000</v>
      </c>
      <c r="L95" s="19"/>
    </row>
    <row r="96" spans="1:12">
      <c r="A96" s="90" t="s">
        <v>4</v>
      </c>
      <c r="B96" s="90"/>
      <c r="C96" s="55" t="s">
        <v>69</v>
      </c>
      <c r="D96" s="18">
        <f>D98+D99</f>
        <v>0</v>
      </c>
      <c r="E96" s="18">
        <f t="shared" ref="E96:J96" si="38">E98+E99</f>
        <v>0</v>
      </c>
      <c r="F96" s="18">
        <f t="shared" si="38"/>
        <v>0</v>
      </c>
      <c r="G96" s="18">
        <f t="shared" si="38"/>
        <v>0</v>
      </c>
      <c r="H96" s="18">
        <f t="shared" si="38"/>
        <v>859505</v>
      </c>
      <c r="I96" s="18">
        <f t="shared" si="38"/>
        <v>0</v>
      </c>
      <c r="J96" s="18">
        <f t="shared" si="38"/>
        <v>0</v>
      </c>
      <c r="K96" s="18">
        <f>SUM(D96:J96)</f>
        <v>859505</v>
      </c>
      <c r="L96" s="50"/>
    </row>
    <row r="97" spans="1:12">
      <c r="A97" s="90"/>
      <c r="B97" s="92"/>
      <c r="C97" s="21" t="s">
        <v>70</v>
      </c>
      <c r="D97" s="22"/>
      <c r="E97" s="22"/>
      <c r="F97" s="22"/>
      <c r="G97" s="22"/>
      <c r="H97" s="22"/>
      <c r="I97" s="22"/>
      <c r="J97" s="22"/>
      <c r="K97" s="22">
        <f t="shared" ref="K97:K99" si="39">SUM(D97:J97)</f>
        <v>0</v>
      </c>
      <c r="L97" s="19"/>
    </row>
    <row r="98" spans="1:12">
      <c r="A98" s="90"/>
      <c r="B98" s="93" t="s">
        <v>78</v>
      </c>
      <c r="C98" s="21" t="s">
        <v>71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f t="shared" si="39"/>
        <v>0</v>
      </c>
      <c r="L98" s="19"/>
    </row>
    <row r="99" spans="1:12" ht="12.75" thickBot="1">
      <c r="A99" s="91"/>
      <c r="B99" s="94"/>
      <c r="C99" s="23" t="s">
        <v>72</v>
      </c>
      <c r="D99" s="24">
        <v>0</v>
      </c>
      <c r="E99" s="24">
        <v>0</v>
      </c>
      <c r="F99" s="24">
        <v>0</v>
      </c>
      <c r="G99" s="24">
        <v>0</v>
      </c>
      <c r="H99" s="24">
        <v>859505</v>
      </c>
      <c r="I99" s="24">
        <v>0</v>
      </c>
      <c r="J99" s="24">
        <v>0</v>
      </c>
      <c r="K99" s="24">
        <f t="shared" si="39"/>
        <v>859505</v>
      </c>
      <c r="L99" s="19"/>
    </row>
    <row r="100" spans="1:12">
      <c r="A100" s="90" t="s">
        <v>3</v>
      </c>
      <c r="B100" s="90"/>
      <c r="C100" s="55" t="s">
        <v>69</v>
      </c>
      <c r="D100" s="18">
        <f>D102+D103</f>
        <v>0</v>
      </c>
      <c r="E100" s="18">
        <f t="shared" ref="E100:J100" si="40">E102+E103</f>
        <v>0</v>
      </c>
      <c r="F100" s="18">
        <f t="shared" si="40"/>
        <v>0</v>
      </c>
      <c r="G100" s="18">
        <f t="shared" si="40"/>
        <v>0</v>
      </c>
      <c r="H100" s="18">
        <f t="shared" si="40"/>
        <v>1400000</v>
      </c>
      <c r="I100" s="18">
        <f t="shared" si="40"/>
        <v>0</v>
      </c>
      <c r="J100" s="18">
        <f t="shared" si="40"/>
        <v>0</v>
      </c>
      <c r="K100" s="18">
        <f>SUM(D100:J100)</f>
        <v>1400000</v>
      </c>
      <c r="L100" s="19"/>
    </row>
    <row r="101" spans="1:12">
      <c r="A101" s="90"/>
      <c r="B101" s="92"/>
      <c r="C101" s="21" t="s">
        <v>70</v>
      </c>
      <c r="D101" s="22"/>
      <c r="E101" s="22"/>
      <c r="F101" s="22"/>
      <c r="G101" s="22"/>
      <c r="H101" s="22"/>
      <c r="I101" s="22"/>
      <c r="J101" s="22"/>
      <c r="K101" s="22">
        <f t="shared" ref="K101:K103" si="41">SUM(D101:J101)</f>
        <v>0</v>
      </c>
      <c r="L101" s="19"/>
    </row>
    <row r="102" spans="1:12">
      <c r="A102" s="90"/>
      <c r="B102" s="93" t="s">
        <v>78</v>
      </c>
      <c r="C102" s="21" t="s">
        <v>71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f t="shared" si="41"/>
        <v>0</v>
      </c>
      <c r="L102" s="19"/>
    </row>
    <row r="103" spans="1:12" ht="12.75" thickBot="1">
      <c r="A103" s="91"/>
      <c r="B103" s="94"/>
      <c r="C103" s="23" t="s">
        <v>72</v>
      </c>
      <c r="D103" s="24">
        <v>0</v>
      </c>
      <c r="E103" s="24">
        <v>0</v>
      </c>
      <c r="F103" s="24">
        <v>0</v>
      </c>
      <c r="G103" s="24">
        <v>0</v>
      </c>
      <c r="H103" s="24">
        <v>1400000</v>
      </c>
      <c r="I103" s="24">
        <v>0</v>
      </c>
      <c r="J103" s="24">
        <v>0</v>
      </c>
      <c r="K103" s="24">
        <f t="shared" si="41"/>
        <v>1400000</v>
      </c>
      <c r="L103" s="19"/>
    </row>
    <row r="104" spans="1:12">
      <c r="A104" s="90" t="s">
        <v>2</v>
      </c>
      <c r="B104" s="90"/>
      <c r="C104" s="55" t="s">
        <v>69</v>
      </c>
      <c r="D104" s="18">
        <f>D106+D107</f>
        <v>0</v>
      </c>
      <c r="E104" s="18">
        <f t="shared" ref="E104:J104" si="42">E106+E107</f>
        <v>0</v>
      </c>
      <c r="F104" s="18">
        <f t="shared" si="42"/>
        <v>0</v>
      </c>
      <c r="G104" s="18">
        <f t="shared" si="42"/>
        <v>0</v>
      </c>
      <c r="H104" s="18">
        <f t="shared" si="42"/>
        <v>0</v>
      </c>
      <c r="I104" s="18">
        <f t="shared" si="42"/>
        <v>0</v>
      </c>
      <c r="J104" s="18">
        <f t="shared" si="42"/>
        <v>1600000</v>
      </c>
      <c r="K104" s="18">
        <f>SUM(D104:J104)</f>
        <v>1600000</v>
      </c>
      <c r="L104" s="50"/>
    </row>
    <row r="105" spans="1:12">
      <c r="A105" s="90"/>
      <c r="B105" s="92"/>
      <c r="C105" s="21" t="s">
        <v>70</v>
      </c>
      <c r="D105" s="22"/>
      <c r="E105" s="22"/>
      <c r="F105" s="22"/>
      <c r="G105" s="22"/>
      <c r="H105" s="22"/>
      <c r="I105" s="22"/>
      <c r="J105" s="22"/>
      <c r="K105" s="22">
        <f t="shared" ref="K105:K107" si="43">SUM(D105:J105)</f>
        <v>0</v>
      </c>
      <c r="L105" s="19"/>
    </row>
    <row r="106" spans="1:12">
      <c r="A106" s="90"/>
      <c r="B106" s="93" t="s">
        <v>78</v>
      </c>
      <c r="C106" s="21" t="s">
        <v>71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f t="shared" si="43"/>
        <v>0</v>
      </c>
      <c r="L106" s="19"/>
    </row>
    <row r="107" spans="1:12" ht="12.75" thickBot="1">
      <c r="A107" s="91"/>
      <c r="B107" s="94"/>
      <c r="C107" s="23" t="s">
        <v>72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f>'Приложение 1'!O47</f>
        <v>1600000</v>
      </c>
      <c r="K107" s="24">
        <f t="shared" si="43"/>
        <v>1600000</v>
      </c>
      <c r="L107" s="19"/>
    </row>
    <row r="108" spans="1:12" ht="14.25" customHeight="1">
      <c r="A108" s="90" t="s">
        <v>1</v>
      </c>
      <c r="B108" s="90"/>
      <c r="C108" s="55" t="s">
        <v>69</v>
      </c>
      <c r="D108" s="18">
        <f>D110+D113</f>
        <v>0</v>
      </c>
      <c r="E108" s="18">
        <f t="shared" ref="E108:J108" si="44">E110+E113</f>
        <v>0</v>
      </c>
      <c r="F108" s="18">
        <f t="shared" si="44"/>
        <v>150000</v>
      </c>
      <c r="G108" s="18">
        <f t="shared" si="44"/>
        <v>0</v>
      </c>
      <c r="H108" s="18">
        <f t="shared" si="44"/>
        <v>0</v>
      </c>
      <c r="I108" s="18">
        <f t="shared" si="44"/>
        <v>0</v>
      </c>
      <c r="J108" s="18">
        <f t="shared" si="44"/>
        <v>0</v>
      </c>
      <c r="K108" s="18">
        <f>SUM(D108:J108)</f>
        <v>150000</v>
      </c>
      <c r="L108" s="19"/>
    </row>
    <row r="109" spans="1:12" ht="14.25" customHeight="1">
      <c r="A109" s="90"/>
      <c r="B109" s="92"/>
      <c r="C109" s="21" t="s">
        <v>70</v>
      </c>
      <c r="D109" s="22"/>
      <c r="E109" s="22"/>
      <c r="F109" s="22"/>
      <c r="G109" s="22"/>
      <c r="H109" s="22"/>
      <c r="I109" s="22"/>
      <c r="J109" s="22"/>
      <c r="K109" s="22">
        <f t="shared" ref="K109:K113" si="45">SUM(D109:J109)</f>
        <v>0</v>
      </c>
      <c r="L109" s="19"/>
    </row>
    <row r="110" spans="1:12" ht="14.25" customHeight="1">
      <c r="A110" s="90"/>
      <c r="B110" s="93" t="s">
        <v>80</v>
      </c>
      <c r="C110" s="21" t="s">
        <v>71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f t="shared" si="45"/>
        <v>0</v>
      </c>
      <c r="L110" s="19"/>
    </row>
    <row r="111" spans="1:12" ht="14.25" customHeight="1">
      <c r="A111" s="90"/>
      <c r="B111" s="95"/>
      <c r="C111" s="21" t="s">
        <v>72</v>
      </c>
      <c r="D111" s="22">
        <v>0</v>
      </c>
      <c r="E111" s="22">
        <v>0</v>
      </c>
      <c r="F111" s="22">
        <v>940000</v>
      </c>
      <c r="G111" s="22">
        <v>0</v>
      </c>
      <c r="H111" s="22">
        <v>0</v>
      </c>
      <c r="I111" s="22">
        <f>'Приложение 1'!N48</f>
        <v>1500000</v>
      </c>
      <c r="J111" s="22">
        <v>0</v>
      </c>
      <c r="K111" s="22">
        <f t="shared" si="45"/>
        <v>2440000</v>
      </c>
      <c r="L111" s="19"/>
    </row>
    <row r="112" spans="1:12" ht="14.25" customHeight="1">
      <c r="A112" s="90"/>
      <c r="B112" s="93" t="s">
        <v>77</v>
      </c>
      <c r="C112" s="21" t="s">
        <v>71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f t="shared" si="45"/>
        <v>0</v>
      </c>
      <c r="L112" s="19"/>
    </row>
    <row r="113" spans="1:12" ht="14.25" customHeight="1" thickBot="1">
      <c r="A113" s="91"/>
      <c r="B113" s="94"/>
      <c r="C113" s="23" t="s">
        <v>72</v>
      </c>
      <c r="D113" s="24">
        <v>0</v>
      </c>
      <c r="E113" s="24">
        <v>0</v>
      </c>
      <c r="F113" s="24">
        <v>150000</v>
      </c>
      <c r="G113" s="24">
        <v>0</v>
      </c>
      <c r="H113" s="24">
        <v>0</v>
      </c>
      <c r="I113" s="24">
        <v>0</v>
      </c>
      <c r="J113" s="24">
        <v>0</v>
      </c>
      <c r="K113" s="24">
        <f t="shared" si="45"/>
        <v>150000</v>
      </c>
      <c r="L113" s="19"/>
    </row>
    <row r="114" spans="1:12" ht="12" customHeight="1">
      <c r="A114" s="90" t="s">
        <v>0</v>
      </c>
      <c r="B114" s="90"/>
      <c r="C114" s="55" t="s">
        <v>69</v>
      </c>
      <c r="D114" s="18">
        <f>D116+D117+D118+D119</f>
        <v>294104</v>
      </c>
      <c r="E114" s="18">
        <f t="shared" ref="E114:J114" si="46">E116+E117+E118+E119</f>
        <v>2963813</v>
      </c>
      <c r="F114" s="18">
        <f t="shared" si="46"/>
        <v>150000</v>
      </c>
      <c r="G114" s="18">
        <f t="shared" si="46"/>
        <v>0</v>
      </c>
      <c r="H114" s="18">
        <f t="shared" si="46"/>
        <v>1900000</v>
      </c>
      <c r="I114" s="18">
        <f t="shared" si="46"/>
        <v>0</v>
      </c>
      <c r="J114" s="18">
        <f t="shared" si="46"/>
        <v>0</v>
      </c>
      <c r="K114" s="18">
        <f>SUM(D114:J114)</f>
        <v>5307917</v>
      </c>
      <c r="L114" s="19"/>
    </row>
    <row r="115" spans="1:12" ht="14.25" customHeight="1">
      <c r="A115" s="90"/>
      <c r="B115" s="92"/>
      <c r="C115" s="21" t="s">
        <v>70</v>
      </c>
      <c r="D115" s="22"/>
      <c r="E115" s="22"/>
      <c r="F115" s="22"/>
      <c r="G115" s="22"/>
      <c r="H115" s="22"/>
      <c r="I115" s="22"/>
      <c r="J115" s="22"/>
      <c r="K115" s="22">
        <f t="shared" ref="K115:K119" si="47">SUM(D115:J115)</f>
        <v>0</v>
      </c>
      <c r="L115" s="19"/>
    </row>
    <row r="116" spans="1:12" ht="14.25" customHeight="1">
      <c r="A116" s="90"/>
      <c r="B116" s="93" t="s">
        <v>78</v>
      </c>
      <c r="C116" s="21" t="s">
        <v>71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/>
      <c r="K116" s="22">
        <f t="shared" si="47"/>
        <v>0</v>
      </c>
      <c r="L116" s="19"/>
    </row>
    <row r="117" spans="1:12" ht="14.25" customHeight="1">
      <c r="A117" s="90"/>
      <c r="B117" s="95"/>
      <c r="C117" s="21" t="s">
        <v>72</v>
      </c>
      <c r="D117" s="22">
        <v>294104</v>
      </c>
      <c r="E117" s="22">
        <v>2963813</v>
      </c>
      <c r="F117" s="22">
        <v>0</v>
      </c>
      <c r="G117" s="22">
        <v>0</v>
      </c>
      <c r="H117" s="22">
        <v>1900000</v>
      </c>
      <c r="I117" s="22">
        <v>0</v>
      </c>
      <c r="J117" s="22">
        <v>0</v>
      </c>
      <c r="K117" s="22">
        <f t="shared" si="47"/>
        <v>5157917</v>
      </c>
      <c r="L117" s="19"/>
    </row>
    <row r="118" spans="1:12" ht="14.25" customHeight="1">
      <c r="A118" s="90"/>
      <c r="B118" s="93" t="s">
        <v>47</v>
      </c>
      <c r="C118" s="21" t="s">
        <v>71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f t="shared" si="47"/>
        <v>0</v>
      </c>
      <c r="L118" s="19"/>
    </row>
    <row r="119" spans="1:12" ht="14.25" customHeight="1" thickBot="1">
      <c r="A119" s="91"/>
      <c r="B119" s="94"/>
      <c r="C119" s="23" t="s">
        <v>72</v>
      </c>
      <c r="D119" s="24">
        <v>0</v>
      </c>
      <c r="E119" s="24">
        <v>0</v>
      </c>
      <c r="F119" s="24">
        <v>150000</v>
      </c>
      <c r="G119" s="24">
        <v>0</v>
      </c>
      <c r="H119" s="24">
        <v>0</v>
      </c>
      <c r="I119" s="24">
        <v>0</v>
      </c>
      <c r="J119" s="24">
        <v>0</v>
      </c>
      <c r="K119" s="24">
        <f t="shared" si="47"/>
        <v>150000</v>
      </c>
      <c r="L119" s="19"/>
    </row>
    <row r="120" spans="1:12">
      <c r="A120" s="96" t="s">
        <v>57</v>
      </c>
      <c r="B120" s="96"/>
      <c r="C120" s="56" t="s">
        <v>69</v>
      </c>
      <c r="D120" s="57">
        <f>D122+D123</f>
        <v>0</v>
      </c>
      <c r="E120" s="57">
        <f t="shared" ref="E120:J120" si="48">E122+E123</f>
        <v>0</v>
      </c>
      <c r="F120" s="57">
        <f t="shared" si="48"/>
        <v>0</v>
      </c>
      <c r="G120" s="57">
        <f t="shared" si="48"/>
        <v>0</v>
      </c>
      <c r="H120" s="57">
        <f t="shared" si="48"/>
        <v>0</v>
      </c>
      <c r="I120" s="57">
        <f t="shared" si="48"/>
        <v>0</v>
      </c>
      <c r="J120" s="57">
        <f t="shared" si="48"/>
        <v>1600000</v>
      </c>
      <c r="K120" s="57">
        <f>SUM(D120:J120)</f>
        <v>1600000</v>
      </c>
      <c r="L120" s="19"/>
    </row>
    <row r="121" spans="1:12">
      <c r="A121" s="90"/>
      <c r="B121" s="92"/>
      <c r="C121" s="21" t="s">
        <v>70</v>
      </c>
      <c r="D121" s="22"/>
      <c r="E121" s="22"/>
      <c r="F121" s="22"/>
      <c r="G121" s="22"/>
      <c r="H121" s="22"/>
      <c r="I121" s="22"/>
      <c r="J121" s="22"/>
      <c r="K121" s="22">
        <f t="shared" ref="K121:K123" si="49">SUM(D121:J121)</f>
        <v>0</v>
      </c>
      <c r="L121" s="19"/>
    </row>
    <row r="122" spans="1:12">
      <c r="A122" s="90"/>
      <c r="B122" s="93" t="s">
        <v>78</v>
      </c>
      <c r="C122" s="21" t="s">
        <v>71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f t="shared" si="49"/>
        <v>0</v>
      </c>
      <c r="L122" s="19"/>
    </row>
    <row r="123" spans="1:12" ht="12.75" thickBot="1">
      <c r="A123" s="91"/>
      <c r="B123" s="94"/>
      <c r="C123" s="23" t="s">
        <v>72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1600000</v>
      </c>
      <c r="K123" s="24">
        <f t="shared" si="49"/>
        <v>1600000</v>
      </c>
      <c r="L123" s="19"/>
    </row>
    <row r="124" spans="1:12">
      <c r="A124" s="90" t="s">
        <v>22</v>
      </c>
      <c r="B124" s="90"/>
      <c r="C124" s="55" t="s">
        <v>69</v>
      </c>
      <c r="D124" s="18">
        <f>D126+D127</f>
        <v>0</v>
      </c>
      <c r="E124" s="18">
        <f t="shared" ref="E124:J124" si="50">E126+E127</f>
        <v>1939000</v>
      </c>
      <c r="F124" s="18">
        <f t="shared" si="50"/>
        <v>0</v>
      </c>
      <c r="G124" s="18">
        <f t="shared" si="50"/>
        <v>0</v>
      </c>
      <c r="H124" s="18">
        <f t="shared" si="50"/>
        <v>0</v>
      </c>
      <c r="I124" s="18">
        <f t="shared" si="50"/>
        <v>1339505</v>
      </c>
      <c r="J124" s="18">
        <f t="shared" si="50"/>
        <v>0</v>
      </c>
      <c r="K124" s="18">
        <f>SUM(D124:J124)</f>
        <v>3278505</v>
      </c>
      <c r="L124" s="50"/>
    </row>
    <row r="125" spans="1:12">
      <c r="A125" s="90"/>
      <c r="B125" s="92"/>
      <c r="C125" s="21" t="s">
        <v>70</v>
      </c>
      <c r="D125" s="22"/>
      <c r="E125" s="22"/>
      <c r="F125" s="22"/>
      <c r="G125" s="22"/>
      <c r="H125" s="22"/>
      <c r="I125" s="22"/>
      <c r="J125" s="22"/>
      <c r="K125" s="22">
        <f t="shared" ref="K125:K127" si="51">SUM(D125:J125)</f>
        <v>0</v>
      </c>
      <c r="L125" s="19"/>
    </row>
    <row r="126" spans="1:12">
      <c r="A126" s="90"/>
      <c r="B126" s="93" t="s">
        <v>81</v>
      </c>
      <c r="C126" s="21" t="s">
        <v>71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f t="shared" si="51"/>
        <v>0</v>
      </c>
      <c r="L126" s="19"/>
    </row>
    <row r="127" spans="1:12" ht="12.75" thickBot="1">
      <c r="A127" s="91"/>
      <c r="B127" s="94"/>
      <c r="C127" s="23" t="s">
        <v>72</v>
      </c>
      <c r="D127" s="24">
        <v>0</v>
      </c>
      <c r="E127" s="24">
        <v>1939000</v>
      </c>
      <c r="F127" s="24">
        <v>0</v>
      </c>
      <c r="G127" s="24">
        <v>0</v>
      </c>
      <c r="H127" s="24">
        <v>0</v>
      </c>
      <c r="I127" s="24">
        <f>'Приложение 1'!N53</f>
        <v>1339505</v>
      </c>
      <c r="J127" s="24">
        <v>0</v>
      </c>
      <c r="K127" s="24">
        <f t="shared" si="51"/>
        <v>3278505</v>
      </c>
      <c r="L127" s="19"/>
    </row>
    <row r="128" spans="1:12" ht="23.25" customHeight="1">
      <c r="A128" s="99" t="s">
        <v>51</v>
      </c>
      <c r="B128" s="102" t="s">
        <v>73</v>
      </c>
      <c r="C128" s="55" t="s">
        <v>69</v>
      </c>
      <c r="D128" s="18">
        <f>D130+D131</f>
        <v>0</v>
      </c>
      <c r="E128" s="18">
        <f t="shared" ref="E128:J128" si="52">E130+E131</f>
        <v>0</v>
      </c>
      <c r="F128" s="18">
        <f t="shared" si="52"/>
        <v>1391237</v>
      </c>
      <c r="G128" s="18">
        <f t="shared" si="52"/>
        <v>0</v>
      </c>
      <c r="H128" s="18">
        <f t="shared" si="52"/>
        <v>0</v>
      </c>
      <c r="I128" s="18">
        <f t="shared" si="52"/>
        <v>0</v>
      </c>
      <c r="J128" s="18">
        <f t="shared" si="52"/>
        <v>0</v>
      </c>
      <c r="K128" s="18">
        <f>SUM(D128:J128)</f>
        <v>1391237</v>
      </c>
      <c r="L128" s="19"/>
    </row>
    <row r="129" spans="1:13" ht="17.25" customHeight="1">
      <c r="A129" s="100"/>
      <c r="B129" s="103"/>
      <c r="C129" s="21" t="s">
        <v>70</v>
      </c>
      <c r="D129" s="22"/>
      <c r="E129" s="22"/>
      <c r="F129" s="22"/>
      <c r="G129" s="22"/>
      <c r="H129" s="22"/>
      <c r="I129" s="22"/>
      <c r="J129" s="22"/>
      <c r="K129" s="22">
        <f t="shared" ref="K129:K135" si="53">SUM(D129:J129)</f>
        <v>0</v>
      </c>
      <c r="L129" s="19"/>
    </row>
    <row r="130" spans="1:13">
      <c r="A130" s="100"/>
      <c r="B130" s="103"/>
      <c r="C130" s="21" t="s">
        <v>71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f t="shared" si="53"/>
        <v>0</v>
      </c>
      <c r="L130" s="19"/>
    </row>
    <row r="131" spans="1:13" ht="16.5" customHeight="1" thickBot="1">
      <c r="A131" s="101"/>
      <c r="B131" s="104"/>
      <c r="C131" s="23" t="s">
        <v>72</v>
      </c>
      <c r="D131" s="24">
        <v>0</v>
      </c>
      <c r="E131" s="24">
        <v>0</v>
      </c>
      <c r="F131" s="24">
        <v>1391237</v>
      </c>
      <c r="G131" s="24">
        <v>0</v>
      </c>
      <c r="H131" s="24">
        <v>0</v>
      </c>
      <c r="I131" s="24">
        <v>0</v>
      </c>
      <c r="J131" s="24"/>
      <c r="K131" s="24">
        <f t="shared" si="53"/>
        <v>1391237</v>
      </c>
      <c r="L131" s="19"/>
    </row>
    <row r="132" spans="1:13" ht="21" customHeight="1">
      <c r="A132" s="99" t="s">
        <v>52</v>
      </c>
      <c r="B132" s="102" t="s">
        <v>74</v>
      </c>
      <c r="C132" s="55" t="s">
        <v>69</v>
      </c>
      <c r="D132" s="18">
        <f>D134+D135</f>
        <v>0</v>
      </c>
      <c r="E132" s="18">
        <f t="shared" ref="E132:J132" si="54">E134+E135</f>
        <v>0</v>
      </c>
      <c r="F132" s="18">
        <f t="shared" si="54"/>
        <v>0</v>
      </c>
      <c r="G132" s="18">
        <f t="shared" si="54"/>
        <v>0</v>
      </c>
      <c r="H132" s="18">
        <f t="shared" si="54"/>
        <v>0</v>
      </c>
      <c r="I132" s="18">
        <f t="shared" si="54"/>
        <v>0</v>
      </c>
      <c r="J132" s="18">
        <f t="shared" si="54"/>
        <v>1539505</v>
      </c>
      <c r="K132" s="18">
        <f t="shared" si="53"/>
        <v>1539505</v>
      </c>
      <c r="L132" s="19"/>
    </row>
    <row r="133" spans="1:13">
      <c r="A133" s="100"/>
      <c r="B133" s="103"/>
      <c r="C133" s="21" t="s">
        <v>70</v>
      </c>
      <c r="D133" s="22"/>
      <c r="E133" s="22"/>
      <c r="F133" s="22"/>
      <c r="G133" s="22"/>
      <c r="H133" s="22"/>
      <c r="I133" s="22"/>
      <c r="J133" s="22"/>
      <c r="K133" s="22">
        <f t="shared" si="53"/>
        <v>0</v>
      </c>
      <c r="L133" s="19"/>
    </row>
    <row r="134" spans="1:13" ht="19.5" customHeight="1">
      <c r="A134" s="100"/>
      <c r="B134" s="103"/>
      <c r="C134" s="21" t="s">
        <v>71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f t="shared" si="53"/>
        <v>0</v>
      </c>
      <c r="L134" s="19"/>
    </row>
    <row r="135" spans="1:13" ht="19.5" customHeight="1" thickBot="1">
      <c r="A135" s="101"/>
      <c r="B135" s="104"/>
      <c r="C135" s="23" t="s">
        <v>72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1539505</v>
      </c>
      <c r="K135" s="24">
        <f t="shared" si="53"/>
        <v>1539505</v>
      </c>
      <c r="L135" s="19"/>
    </row>
    <row r="136" spans="1:13" ht="21.75" customHeight="1">
      <c r="A136" s="105" t="s">
        <v>65</v>
      </c>
      <c r="B136" s="102" t="s">
        <v>94</v>
      </c>
      <c r="C136" s="55" t="s">
        <v>69</v>
      </c>
      <c r="D136" s="18">
        <f>D138+D139+D140</f>
        <v>0</v>
      </c>
      <c r="E136" s="18">
        <f t="shared" ref="E136:J136" si="55">E138+E139+E140</f>
        <v>0</v>
      </c>
      <c r="F136" s="18">
        <f t="shared" si="55"/>
        <v>128763</v>
      </c>
      <c r="G136" s="18">
        <f t="shared" si="55"/>
        <v>1256705.1000000001</v>
      </c>
      <c r="H136" s="18">
        <f t="shared" si="55"/>
        <v>0</v>
      </c>
      <c r="I136" s="18">
        <f t="shared" si="55"/>
        <v>0</v>
      </c>
      <c r="J136" s="18">
        <f t="shared" si="55"/>
        <v>0</v>
      </c>
      <c r="K136" s="18">
        <f>SUM(D136:J136)</f>
        <v>1385468.1</v>
      </c>
      <c r="L136" s="19"/>
    </row>
    <row r="137" spans="1:13" ht="21.75" customHeight="1">
      <c r="A137" s="106"/>
      <c r="B137" s="103"/>
      <c r="C137" s="21" t="s">
        <v>70</v>
      </c>
      <c r="D137" s="22"/>
      <c r="E137" s="22"/>
      <c r="F137" s="22"/>
      <c r="G137" s="22"/>
      <c r="H137" s="22"/>
      <c r="I137" s="22"/>
      <c r="J137" s="22"/>
      <c r="K137" s="18">
        <f t="shared" ref="K137:K140" si="56">SUM(D137:J137)</f>
        <v>0</v>
      </c>
      <c r="L137" s="19"/>
    </row>
    <row r="138" spans="1:13" ht="21" customHeight="1">
      <c r="A138" s="106"/>
      <c r="B138" s="103"/>
      <c r="C138" s="21" t="s">
        <v>71</v>
      </c>
      <c r="D138" s="22">
        <v>0</v>
      </c>
      <c r="E138" s="22">
        <v>0</v>
      </c>
      <c r="F138" s="22">
        <v>0</v>
      </c>
      <c r="G138" s="22">
        <v>1159640</v>
      </c>
      <c r="H138" s="22">
        <v>0</v>
      </c>
      <c r="I138" s="22">
        <v>0</v>
      </c>
      <c r="J138" s="22">
        <v>0</v>
      </c>
      <c r="K138" s="18">
        <f t="shared" si="56"/>
        <v>1159640</v>
      </c>
      <c r="L138" s="19"/>
    </row>
    <row r="139" spans="1:13" ht="17.25" customHeight="1">
      <c r="A139" s="106"/>
      <c r="B139" s="103"/>
      <c r="C139" s="21" t="s">
        <v>72</v>
      </c>
      <c r="D139" s="22">
        <v>0</v>
      </c>
      <c r="E139" s="22">
        <v>0</v>
      </c>
      <c r="F139" s="22">
        <v>78763</v>
      </c>
      <c r="G139" s="22">
        <v>50820</v>
      </c>
      <c r="H139" s="22">
        <v>0</v>
      </c>
      <c r="I139" s="22">
        <v>0</v>
      </c>
      <c r="J139" s="22">
        <v>0</v>
      </c>
      <c r="K139" s="18">
        <f t="shared" si="56"/>
        <v>129583</v>
      </c>
      <c r="L139" s="19"/>
    </row>
    <row r="140" spans="1:13" ht="25.5" customHeight="1">
      <c r="A140" s="99"/>
      <c r="B140" s="103"/>
      <c r="C140" s="21" t="s">
        <v>72</v>
      </c>
      <c r="D140" s="22">
        <v>0</v>
      </c>
      <c r="E140" s="22">
        <v>0</v>
      </c>
      <c r="F140" s="22">
        <v>50000</v>
      </c>
      <c r="G140" s="22">
        <v>46245.1</v>
      </c>
      <c r="H140" s="22">
        <v>0</v>
      </c>
      <c r="I140" s="22">
        <v>0</v>
      </c>
      <c r="J140" s="22">
        <v>0</v>
      </c>
      <c r="K140" s="18">
        <f t="shared" si="56"/>
        <v>96245.1</v>
      </c>
      <c r="L140" s="19"/>
    </row>
    <row r="142" spans="1:13" s="14" customFormat="1" ht="11.25">
      <c r="B142" s="14" t="s">
        <v>84</v>
      </c>
      <c r="L142" s="4"/>
      <c r="M142" s="4"/>
    </row>
    <row r="143" spans="1:13" s="14" customFormat="1" ht="11.25">
      <c r="B143" s="14" t="s">
        <v>85</v>
      </c>
      <c r="L143" s="4"/>
      <c r="M143" s="4"/>
    </row>
    <row r="144" spans="1:13" s="14" customFormat="1" ht="11.25">
      <c r="B144" s="14" t="s">
        <v>86</v>
      </c>
      <c r="J144" s="14" t="s">
        <v>87</v>
      </c>
      <c r="K144" s="4"/>
      <c r="L144" s="4"/>
    </row>
  </sheetData>
  <mergeCells count="98">
    <mergeCell ref="H3:K3"/>
    <mergeCell ref="A132:A135"/>
    <mergeCell ref="B132:B135"/>
    <mergeCell ref="B136:B140"/>
    <mergeCell ref="A128:A131"/>
    <mergeCell ref="B128:B131"/>
    <mergeCell ref="A136:A140"/>
    <mergeCell ref="A5:K5"/>
    <mergeCell ref="A22:A25"/>
    <mergeCell ref="I8:J8"/>
    <mergeCell ref="D7:J7"/>
    <mergeCell ref="A11:A14"/>
    <mergeCell ref="B11:B14"/>
    <mergeCell ref="A7:A9"/>
    <mergeCell ref="B7:B9"/>
    <mergeCell ref="C7:C9"/>
    <mergeCell ref="K7:K9"/>
    <mergeCell ref="A42:A45"/>
    <mergeCell ref="B42:B43"/>
    <mergeCell ref="B44:B45"/>
    <mergeCell ref="A16:A21"/>
    <mergeCell ref="A26:A29"/>
    <mergeCell ref="B28:B29"/>
    <mergeCell ref="B30:B31"/>
    <mergeCell ref="B32:B33"/>
    <mergeCell ref="B36:B37"/>
    <mergeCell ref="A36:A41"/>
    <mergeCell ref="B16:B17"/>
    <mergeCell ref="B18:B19"/>
    <mergeCell ref="B22:B23"/>
    <mergeCell ref="B20:B21"/>
    <mergeCell ref="B34:B35"/>
    <mergeCell ref="A46:A49"/>
    <mergeCell ref="B46:B47"/>
    <mergeCell ref="B48:B49"/>
    <mergeCell ref="B24:B25"/>
    <mergeCell ref="B26:B27"/>
    <mergeCell ref="A30:A35"/>
    <mergeCell ref="B38:B39"/>
    <mergeCell ref="B40:B41"/>
    <mergeCell ref="A50:A53"/>
    <mergeCell ref="B50:B51"/>
    <mergeCell ref="B52:B53"/>
    <mergeCell ref="A54:A57"/>
    <mergeCell ref="B54:B55"/>
    <mergeCell ref="B56:B57"/>
    <mergeCell ref="A58:A61"/>
    <mergeCell ref="B58:B59"/>
    <mergeCell ref="B60:B61"/>
    <mergeCell ref="A62:A65"/>
    <mergeCell ref="B62:B63"/>
    <mergeCell ref="B64:B65"/>
    <mergeCell ref="A66:A71"/>
    <mergeCell ref="B66:B67"/>
    <mergeCell ref="B68:B69"/>
    <mergeCell ref="B70:B71"/>
    <mergeCell ref="A72:A75"/>
    <mergeCell ref="B72:B73"/>
    <mergeCell ref="B74:B75"/>
    <mergeCell ref="A76:A81"/>
    <mergeCell ref="B76:B77"/>
    <mergeCell ref="B78:B79"/>
    <mergeCell ref="B80:B81"/>
    <mergeCell ref="A82:A85"/>
    <mergeCell ref="B82:B83"/>
    <mergeCell ref="B84:B85"/>
    <mergeCell ref="A86:A91"/>
    <mergeCell ref="B86:B87"/>
    <mergeCell ref="B88:B89"/>
    <mergeCell ref="B90:B91"/>
    <mergeCell ref="A92:A95"/>
    <mergeCell ref="B92:B93"/>
    <mergeCell ref="B94:B95"/>
    <mergeCell ref="B108:B109"/>
    <mergeCell ref="B110:B111"/>
    <mergeCell ref="B112:B113"/>
    <mergeCell ref="A96:A99"/>
    <mergeCell ref="B96:B97"/>
    <mergeCell ref="B98:B99"/>
    <mergeCell ref="A100:A103"/>
    <mergeCell ref="B100:B101"/>
    <mergeCell ref="B102:B103"/>
    <mergeCell ref="H2:K2"/>
    <mergeCell ref="D8:F8"/>
    <mergeCell ref="A124:A127"/>
    <mergeCell ref="B124:B125"/>
    <mergeCell ref="B126:B127"/>
    <mergeCell ref="A114:A119"/>
    <mergeCell ref="B114:B115"/>
    <mergeCell ref="B116:B117"/>
    <mergeCell ref="B118:B119"/>
    <mergeCell ref="A120:A123"/>
    <mergeCell ref="B120:B121"/>
    <mergeCell ref="B122:B123"/>
    <mergeCell ref="A104:A107"/>
    <mergeCell ref="B104:B105"/>
    <mergeCell ref="B106:B107"/>
    <mergeCell ref="A108:A1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86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Мамаева Т.В.</dc:creator>
  <cp:lastModifiedBy>radolickayami</cp:lastModifiedBy>
  <cp:revision>13</cp:revision>
  <cp:lastPrinted>2023-11-14T10:26:09Z</cp:lastPrinted>
  <dcterms:created xsi:type="dcterms:W3CDTF">2023-06-14T09:57:05Z</dcterms:created>
  <dcterms:modified xsi:type="dcterms:W3CDTF">2024-02-09T08:36:09Z</dcterms:modified>
  <dc:language>ru-RU</dc:language>
</cp:coreProperties>
</file>