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C:\Users\savinaiv\Desktop\2024\сч палата\"/>
    </mc:Choice>
  </mc:AlternateContent>
  <xr:revisionPtr revIDLastSave="0" documentId="13_ncr:1_{CD6EE1EA-9E28-44BD-B832-B19AF4FE95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</sheets>
  <definedNames>
    <definedName name="_xlnm._FilterDatabase" localSheetId="0" hidden="1">доходы!$A$12:$M$319</definedName>
    <definedName name="_xlnm.Print_Area" localSheetId="0">доходы!$A$1:$M$319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0" i="1" l="1"/>
  <c r="M17" i="1" l="1"/>
  <c r="M18" i="1"/>
  <c r="M20" i="1"/>
  <c r="M21" i="1"/>
  <c r="M22" i="1"/>
  <c r="M23" i="1"/>
  <c r="M24" i="1"/>
  <c r="M25" i="1"/>
  <c r="M26" i="1"/>
  <c r="M30" i="1"/>
  <c r="M32" i="1"/>
  <c r="M34" i="1"/>
  <c r="M36" i="1"/>
  <c r="M40" i="1"/>
  <c r="M42" i="1"/>
  <c r="M43" i="1"/>
  <c r="M45" i="1"/>
  <c r="M47" i="1"/>
  <c r="M49" i="1"/>
  <c r="M52" i="1"/>
  <c r="M55" i="1"/>
  <c r="M58" i="1"/>
  <c r="M59" i="1"/>
  <c r="M61" i="1"/>
  <c r="M63" i="1"/>
  <c r="M66" i="1"/>
  <c r="M69" i="1"/>
  <c r="M70" i="1"/>
  <c r="M72" i="1"/>
  <c r="M73" i="1"/>
  <c r="M74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7" i="1"/>
  <c r="M99" i="1"/>
  <c r="M100" i="1"/>
  <c r="M101" i="1"/>
  <c r="M102" i="1"/>
  <c r="M106" i="1"/>
  <c r="M108" i="1"/>
  <c r="M112" i="1"/>
  <c r="M113" i="1"/>
  <c r="M115" i="1"/>
  <c r="M116" i="1"/>
  <c r="M118" i="1"/>
  <c r="M119" i="1"/>
  <c r="M121" i="1"/>
  <c r="M123" i="1"/>
  <c r="M125" i="1"/>
  <c r="M127" i="1"/>
  <c r="M129" i="1"/>
  <c r="M131" i="1"/>
  <c r="M132" i="1"/>
  <c r="M133" i="1"/>
  <c r="M136" i="1"/>
  <c r="M137" i="1"/>
  <c r="M138" i="1"/>
  <c r="M141" i="1"/>
  <c r="M142" i="1"/>
  <c r="M143" i="1"/>
  <c r="M145" i="1"/>
  <c r="M147" i="1"/>
  <c r="M150" i="1"/>
  <c r="M153" i="1"/>
  <c r="M154" i="1"/>
  <c r="M155" i="1"/>
  <c r="M156" i="1"/>
  <c r="M157" i="1"/>
  <c r="M159" i="1"/>
  <c r="M160" i="1"/>
  <c r="M170" i="1"/>
  <c r="M172" i="1"/>
  <c r="M174" i="1"/>
  <c r="M178" i="1"/>
  <c r="M180" i="1"/>
  <c r="M182" i="1"/>
  <c r="M185" i="1"/>
  <c r="M186" i="1"/>
  <c r="M187" i="1"/>
  <c r="M188" i="1"/>
  <c r="M189" i="1"/>
  <c r="M190" i="1"/>
  <c r="M191" i="1"/>
  <c r="M192" i="1"/>
  <c r="M193" i="1"/>
  <c r="M194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8" i="1"/>
  <c r="M219" i="1"/>
  <c r="M220" i="1"/>
  <c r="M221" i="1"/>
  <c r="M222" i="1"/>
  <c r="M223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8" i="1"/>
  <c r="M239" i="1"/>
  <c r="M240" i="1"/>
  <c r="M241" i="1"/>
  <c r="M243" i="1"/>
  <c r="M244" i="1"/>
  <c r="M245" i="1"/>
  <c r="M246" i="1"/>
  <c r="M247" i="1"/>
  <c r="M249" i="1"/>
  <c r="M251" i="1"/>
  <c r="M253" i="1"/>
  <c r="M255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2" i="1"/>
  <c r="M284" i="1"/>
  <c r="M286" i="1"/>
  <c r="M289" i="1"/>
  <c r="M291" i="1"/>
  <c r="M292" i="1"/>
  <c r="M293" i="1"/>
  <c r="M294" i="1"/>
  <c r="M295" i="1"/>
  <c r="M296" i="1"/>
  <c r="M297" i="1"/>
  <c r="M300" i="1"/>
  <c r="M305" i="1"/>
  <c r="M306" i="1"/>
  <c r="M307" i="1"/>
  <c r="M308" i="1"/>
  <c r="M309" i="1"/>
  <c r="M311" i="1"/>
  <c r="M312" i="1"/>
  <c r="M315" i="1"/>
  <c r="M316" i="1"/>
  <c r="M317" i="1"/>
  <c r="M318" i="1"/>
  <c r="L173" i="1"/>
  <c r="L314" i="1"/>
  <c r="L313" i="1" s="1"/>
  <c r="L310" i="1"/>
  <c r="L304" i="1"/>
  <c r="L299" i="1"/>
  <c r="L298" i="1" l="1"/>
  <c r="L303" i="1"/>
  <c r="L302" i="1" l="1"/>
  <c r="L288" i="1"/>
  <c r="L287" i="1" s="1"/>
  <c r="L285" i="1"/>
  <c r="L283" i="1"/>
  <c r="L281" i="1"/>
  <c r="L258" i="1"/>
  <c r="L254" i="1"/>
  <c r="L252" i="1"/>
  <c r="L250" i="1"/>
  <c r="L248" i="1"/>
  <c r="L257" i="1" l="1"/>
  <c r="L256" i="1" s="1"/>
  <c r="L301" i="1"/>
  <c r="L197" i="1"/>
  <c r="L196" i="1" s="1"/>
  <c r="L195" i="1" s="1"/>
  <c r="L184" i="1"/>
  <c r="L181" i="1"/>
  <c r="L179" i="1"/>
  <c r="L177" i="1"/>
  <c r="K175" i="1"/>
  <c r="M175" i="1" s="1"/>
  <c r="L171" i="1"/>
  <c r="L169" i="1"/>
  <c r="L163" i="1"/>
  <c r="L162" i="1" s="1"/>
  <c r="L161" i="1" s="1"/>
  <c r="K163" i="1"/>
  <c r="K162" i="1" s="1"/>
  <c r="K161" i="1" s="1"/>
  <c r="L158" i="1"/>
  <c r="L152" i="1"/>
  <c r="L149" i="1"/>
  <c r="L146" i="1"/>
  <c r="L168" i="1" l="1"/>
  <c r="L151" i="1"/>
  <c r="L183" i="1"/>
  <c r="L144" i="1"/>
  <c r="L140" i="1"/>
  <c r="L135" i="1"/>
  <c r="L130" i="1"/>
  <c r="L128" i="1"/>
  <c r="L126" i="1"/>
  <c r="L124" i="1"/>
  <c r="L122" i="1"/>
  <c r="L120" i="1"/>
  <c r="L117" i="1"/>
  <c r="L114" i="1"/>
  <c r="L111" i="1"/>
  <c r="L107" i="1"/>
  <c r="L105" i="1"/>
  <c r="L98" i="1"/>
  <c r="L96" i="1"/>
  <c r="L78" i="1"/>
  <c r="L71" i="1"/>
  <c r="L65" i="1"/>
  <c r="L62" i="1"/>
  <c r="L60" i="1"/>
  <c r="L57" i="1"/>
  <c r="L54" i="1"/>
  <c r="L51" i="1"/>
  <c r="L48" i="1"/>
  <c r="L46" i="1"/>
  <c r="L44" i="1"/>
  <c r="L41" i="1"/>
  <c r="L39" i="1"/>
  <c r="L35" i="1"/>
  <c r="L33" i="1"/>
  <c r="L31" i="1"/>
  <c r="L29" i="1"/>
  <c r="L19" i="1"/>
  <c r="L16" i="1"/>
  <c r="K224" i="1"/>
  <c r="M224" i="1" s="1"/>
  <c r="L50" i="1" l="1"/>
  <c r="L15" i="1"/>
  <c r="L14" i="1" s="1"/>
  <c r="L64" i="1"/>
  <c r="L77" i="1"/>
  <c r="L176" i="1"/>
  <c r="L167" i="1" s="1"/>
  <c r="L166" i="1" s="1"/>
  <c r="L134" i="1"/>
  <c r="L68" i="1"/>
  <c r="L139" i="1"/>
  <c r="L28" i="1"/>
  <c r="L38" i="1"/>
  <c r="L104" i="1"/>
  <c r="L56" i="1"/>
  <c r="L95" i="1"/>
  <c r="K98" i="1"/>
  <c r="M98" i="1" s="1"/>
  <c r="L53" i="1" l="1"/>
  <c r="L103" i="1"/>
  <c r="L76" i="1"/>
  <c r="L110" i="1"/>
  <c r="L37" i="1"/>
  <c r="L27" i="1"/>
  <c r="L67" i="1"/>
  <c r="K237" i="1"/>
  <c r="M237" i="1" s="1"/>
  <c r="K217" i="1"/>
  <c r="M217" i="1" s="1"/>
  <c r="K242" i="1"/>
  <c r="M242" i="1" s="1"/>
  <c r="L109" i="1" l="1"/>
  <c r="L75" i="1"/>
  <c r="K16" i="1"/>
  <c r="M16" i="1" s="1"/>
  <c r="L13" i="1" l="1"/>
  <c r="K107" i="1"/>
  <c r="M107" i="1" s="1"/>
  <c r="L319" i="1" l="1"/>
  <c r="K304" i="1"/>
  <c r="M304" i="1" s="1"/>
  <c r="K57" i="1" l="1"/>
  <c r="M57" i="1" s="1"/>
  <c r="K258" i="1" l="1"/>
  <c r="M258" i="1" s="1"/>
  <c r="K288" i="1" l="1"/>
  <c r="M288" i="1" s="1"/>
  <c r="K78" i="1" l="1"/>
  <c r="M78" i="1" s="1"/>
  <c r="K152" i="1" l="1"/>
  <c r="M152" i="1" s="1"/>
  <c r="K19" i="1" l="1"/>
  <c r="M19" i="1" s="1"/>
  <c r="K15" i="1"/>
  <c r="M15" i="1" s="1"/>
  <c r="K71" i="1" l="1"/>
  <c r="M71" i="1" s="1"/>
  <c r="K41" i="1" l="1"/>
  <c r="M41" i="1" s="1"/>
  <c r="K44" i="1" l="1"/>
  <c r="M44" i="1" s="1"/>
  <c r="K46" i="1" l="1"/>
  <c r="M46" i="1" s="1"/>
  <c r="K48" i="1"/>
  <c r="M48" i="1" s="1"/>
  <c r="K299" i="1" l="1"/>
  <c r="K298" i="1" l="1"/>
  <c r="M298" i="1" s="1"/>
  <c r="M299" i="1"/>
  <c r="K184" i="1"/>
  <c r="M184" i="1" s="1"/>
  <c r="K310" i="1" l="1"/>
  <c r="M310" i="1" s="1"/>
  <c r="K314" i="1"/>
  <c r="K313" i="1" l="1"/>
  <c r="M313" i="1" s="1"/>
  <c r="M314" i="1"/>
  <c r="K303" i="1"/>
  <c r="K302" i="1" l="1"/>
  <c r="M303" i="1"/>
  <c r="K173" i="1"/>
  <c r="M173" i="1" s="1"/>
  <c r="K250" i="1"/>
  <c r="M250" i="1" s="1"/>
  <c r="K287" i="1"/>
  <c r="M287" i="1" s="1"/>
  <c r="K285" i="1"/>
  <c r="M285" i="1" s="1"/>
  <c r="K283" i="1"/>
  <c r="M283" i="1" s="1"/>
  <c r="K281" i="1"/>
  <c r="M281" i="1" s="1"/>
  <c r="K151" i="1"/>
  <c r="M151" i="1" s="1"/>
  <c r="K301" i="1" l="1"/>
  <c r="M301" i="1" s="1"/>
  <c r="M302" i="1"/>
  <c r="K179" i="1"/>
  <c r="M179" i="1" s="1"/>
  <c r="K62" i="1" l="1"/>
  <c r="M62" i="1" s="1"/>
  <c r="K65" i="1"/>
  <c r="K64" i="1" l="1"/>
  <c r="M64" i="1" s="1"/>
  <c r="M65" i="1"/>
  <c r="K144" i="1"/>
  <c r="M144" i="1" s="1"/>
  <c r="K140" i="1" l="1"/>
  <c r="K139" i="1" l="1"/>
  <c r="M139" i="1" s="1"/>
  <c r="M140" i="1"/>
  <c r="K135" i="1"/>
  <c r="M135" i="1" s="1"/>
  <c r="K181" i="1" l="1"/>
  <c r="M181" i="1" s="1"/>
  <c r="K197" i="1"/>
  <c r="M197" i="1" s="1"/>
  <c r="K68" i="1" l="1"/>
  <c r="M68" i="1" s="1"/>
  <c r="K67" i="1" l="1"/>
  <c r="M67" i="1" s="1"/>
  <c r="K130" i="1" l="1"/>
  <c r="M130" i="1" s="1"/>
  <c r="K248" i="1" l="1"/>
  <c r="M248" i="1" s="1"/>
  <c r="K54" i="1" l="1"/>
  <c r="M54" i="1" s="1"/>
  <c r="K158" i="1" l="1"/>
  <c r="M158" i="1" s="1"/>
  <c r="K122" i="1"/>
  <c r="M122" i="1" s="1"/>
  <c r="K111" i="1" l="1"/>
  <c r="M111" i="1" s="1"/>
  <c r="K14" i="1" l="1"/>
  <c r="M14" i="1" s="1"/>
  <c r="K128" i="1" l="1"/>
  <c r="M128" i="1" s="1"/>
  <c r="K124" i="1"/>
  <c r="M124" i="1" s="1"/>
  <c r="K114" i="1"/>
  <c r="M114" i="1" s="1"/>
  <c r="K177" i="1" l="1"/>
  <c r="M177" i="1" s="1"/>
  <c r="K126" i="1" l="1"/>
  <c r="M126" i="1" s="1"/>
  <c r="K120" i="1"/>
  <c r="M120" i="1" s="1"/>
  <c r="K117" i="1"/>
  <c r="M117" i="1" s="1"/>
  <c r="K196" i="1" l="1"/>
  <c r="M196" i="1" s="1"/>
  <c r="K146" i="1" l="1"/>
  <c r="M146" i="1" s="1"/>
  <c r="K149" i="1"/>
  <c r="M149" i="1" s="1"/>
  <c r="K134" i="1" l="1"/>
  <c r="K110" i="1" l="1"/>
  <c r="M134" i="1"/>
  <c r="K169" i="1"/>
  <c r="M169" i="1" s="1"/>
  <c r="K109" i="1" l="1"/>
  <c r="M109" i="1" s="1"/>
  <c r="M110" i="1"/>
  <c r="K39" i="1"/>
  <c r="K38" i="1" l="1"/>
  <c r="M39" i="1"/>
  <c r="K29" i="1"/>
  <c r="M29" i="1" s="1"/>
  <c r="K31" i="1"/>
  <c r="M31" i="1" s="1"/>
  <c r="K33" i="1"/>
  <c r="M33" i="1" s="1"/>
  <c r="K35" i="1"/>
  <c r="M35" i="1" s="1"/>
  <c r="K37" i="1" l="1"/>
  <c r="M37" i="1" s="1"/>
  <c r="M38" i="1"/>
  <c r="K77" i="1"/>
  <c r="M77" i="1" s="1"/>
  <c r="K254" i="1" l="1"/>
  <c r="M254" i="1" s="1"/>
  <c r="K252" i="1" l="1"/>
  <c r="K195" i="1" l="1"/>
  <c r="M195" i="1" s="1"/>
  <c r="M252" i="1"/>
  <c r="K183" i="1"/>
  <c r="K176" i="1" l="1"/>
  <c r="M176" i="1" s="1"/>
  <c r="M183" i="1"/>
  <c r="K257" i="1"/>
  <c r="K171" i="1"/>
  <c r="M171" i="1" s="1"/>
  <c r="K105" i="1"/>
  <c r="K96" i="1"/>
  <c r="K60" i="1"/>
  <c r="M60" i="1" s="1"/>
  <c r="K51" i="1"/>
  <c r="K28" i="1"/>
  <c r="K50" i="1" l="1"/>
  <c r="M50" i="1" s="1"/>
  <c r="M51" i="1"/>
  <c r="K256" i="1"/>
  <c r="M256" i="1" s="1"/>
  <c r="M257" i="1"/>
  <c r="K95" i="1"/>
  <c r="M95" i="1" s="1"/>
  <c r="M96" i="1"/>
  <c r="K27" i="1"/>
  <c r="M27" i="1" s="1"/>
  <c r="M28" i="1"/>
  <c r="K104" i="1"/>
  <c r="M105" i="1"/>
  <c r="K168" i="1"/>
  <c r="K56" i="1"/>
  <c r="M56" i="1" s="1"/>
  <c r="K76" i="1"/>
  <c r="K167" i="1" l="1"/>
  <c r="K166" i="1" s="1"/>
  <c r="M168" i="1"/>
  <c r="K75" i="1"/>
  <c r="M75" i="1" s="1"/>
  <c r="M76" i="1"/>
  <c r="K103" i="1"/>
  <c r="M103" i="1" s="1"/>
  <c r="M104" i="1"/>
  <c r="M166" i="1"/>
  <c r="M167" i="1"/>
  <c r="K53" i="1"/>
  <c r="K13" i="1" l="1"/>
  <c r="M13" i="1" s="1"/>
  <c r="M53" i="1"/>
  <c r="K319" i="1"/>
  <c r="M319" i="1" s="1"/>
</calcChain>
</file>

<file path=xl/sharedStrings.xml><?xml version="1.0" encoding="utf-8"?>
<sst xmlns="http://schemas.openxmlformats.org/spreadsheetml/2006/main" count="2776" uniqueCount="529">
  <si>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</si>
  <si>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</si>
  <si>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</si>
  <si>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</si>
  <si>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</si>
  <si>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</si>
  <si>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</si>
  <si>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</si>
  <si>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</si>
  <si>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</si>
  <si>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</si>
  <si>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</si>
  <si>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</si>
  <si>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</si>
  <si>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</si>
  <si>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</si>
  <si>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</si>
  <si>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</si>
  <si>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</si>
  <si>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</si>
  <si>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065</t>
  </si>
  <si>
    <t>Доходы, поступающие в порядке возмещения расходов, понесенных в связи с эксплуатацией имущества</t>
  </si>
  <si>
    <t>7709</t>
  </si>
  <si>
    <t>7588</t>
  </si>
  <si>
    <t>13</t>
  </si>
  <si>
    <t>код главного администратора</t>
  </si>
  <si>
    <t>Дотации бюджетам муниципальных районов на поддержку мер по обеспечению сбалансированности бюджетов</t>
  </si>
  <si>
    <t>2</t>
  </si>
  <si>
    <t>999</t>
  </si>
  <si>
    <t>001</t>
  </si>
  <si>
    <t>024</t>
  </si>
  <si>
    <t>130</t>
  </si>
  <si>
    <t>НАЛОГОВЫЕ И НЕНАЛОГОВЫЕ ДОХОДЫ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</si>
  <si>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</si>
  <si>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</si>
  <si>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ГОСУДАРСТВЕННАЯ ПОШЛИНА</t>
  </si>
  <si>
    <t>Дотации на выравнивание бюджетной обеспеченности</t>
  </si>
  <si>
    <t>505</t>
  </si>
  <si>
    <t>097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</si>
  <si>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</si>
  <si>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 бюджетам  муниципальных районов на осуществление  первичного  воинского   учета   на территориях, где отсутствуют военные комиссариаты</t>
  </si>
  <si>
    <t>Плата за сбросы загрязняющих веществ в водные объекты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</si>
  <si>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</si>
  <si>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</si>
  <si>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НАЛОГИ НА ПРИБЫЛЬ, ДОХОДЫ</t>
  </si>
  <si>
    <t>Налог на доходы физических лиц</t>
  </si>
  <si>
    <t>НАЛОГИ НА СОВОКУПНЫЙ ДОХОД</t>
  </si>
  <si>
    <t>Доходы от перечисления части прибыли государственных и муниципальных унитарных предприятий, остающейся после уплаты налогов и 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</si>
  <si>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 унитарных  предприятий,  созданных муниципальными районами.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</si>
  <si>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</si>
  <si>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для детей дошкольного и младшего возраста «Ошаровская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</si>
  <si>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«Учамская начальная школа – 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</si>
  <si>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«Юктинская начальная школа-детский сад»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</si>
  <si>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«Суломайская начальная   школа – детский сад» Эвенкийского муниципального района Красноярского края)</t>
  </si>
  <si>
    <t>№ строки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</si>
  <si>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</si>
  <si>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 на поддержку мер по обеспечению сбалансированности бюджетов</t>
  </si>
  <si>
    <t>7711</t>
  </si>
  <si>
    <t>7710</t>
  </si>
  <si>
    <t>7707</t>
  </si>
  <si>
    <t>7708</t>
  </si>
  <si>
    <t>7706</t>
  </si>
  <si>
    <t>7715</t>
  </si>
  <si>
    <t>7714</t>
  </si>
  <si>
    <t>7716</t>
  </si>
  <si>
    <t>7730</t>
  </si>
  <si>
    <t>Прочие доходы  от оказания платных услуг (работ) получателями средств бюджетов муниципальных районов (Муниципальное  казенное дошкольное образовательное учреждение "Детский сад п. Ессей" Эвенкийского муниципального района Красноярского края)</t>
  </si>
  <si>
    <t>7531</t>
  </si>
  <si>
    <t>2832</t>
  </si>
  <si>
    <t>100</t>
  </si>
  <si>
    <t>230</t>
  </si>
  <si>
    <t>240</t>
  </si>
  <si>
    <t>250</t>
  </si>
  <si>
    <t>260</t>
  </si>
  <si>
    <t>1</t>
  </si>
  <si>
    <t>00</t>
  </si>
  <si>
    <t>01</t>
  </si>
  <si>
    <t>Платежи от государственных и муниципальных унитарных предприятий</t>
  </si>
  <si>
    <t>7517</t>
  </si>
  <si>
    <t>7604</t>
  </si>
  <si>
    <t>7552</t>
  </si>
  <si>
    <t>7514</t>
  </si>
  <si>
    <t>7519</t>
  </si>
  <si>
    <t>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для детей дошкольного и младшего школьного возраста «Куюмбинская начальная школа - детский сад» Эвенкийского муниципального района Красноярского края)</t>
  </si>
  <si>
    <t>Налог, взимаемый в связи с применением патентной системы налогообложения, зачисляемый в бюджеты муниципальных районов</t>
  </si>
  <si>
    <t>Налог, взимаемый в связи с применением патентной системы налогообложения</t>
  </si>
  <si>
    <t>070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</si>
  <si>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</si>
  <si>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507</t>
  </si>
  <si>
    <t>0620</t>
  </si>
  <si>
    <t>0621</t>
  </si>
  <si>
    <t>0622</t>
  </si>
  <si>
    <t>0619</t>
  </si>
  <si>
    <t>0524</t>
  </si>
  <si>
    <t>080</t>
  </si>
  <si>
    <t>013</t>
  </si>
  <si>
    <t>7506</t>
  </si>
  <si>
    <t>7564</t>
  </si>
  <si>
    <t>код подгруппы</t>
  </si>
  <si>
    <t>код статьи</t>
  </si>
  <si>
    <t>код подстатьи</t>
  </si>
  <si>
    <t>код элемента</t>
  </si>
  <si>
    <t>Прочие доходы  от оказания платных услуг (работ) получателями средств бюджетов муниципальных районов  (Муниципальное  казенное образовательное учреждение для детей дошкольного и младшего школьного возраста  «Муторайская начальная школа – детский сад»  Эвенкийского муниципального района Красноярского края)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</si>
  <si>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</si>
  <si>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ПРОДАЖИ МАТЕРИАЛЬНЫХ И НЕМАТЕРИАЛЬНЫХ АКТИВОВ</t>
  </si>
  <si>
    <t>04</t>
  </si>
  <si>
    <t>7516</t>
  </si>
  <si>
    <t>7518</t>
  </si>
  <si>
    <t>(тыс. рублей)</t>
  </si>
  <si>
    <t>Государственная пошлина по делам, рассматриваемым в судах общей юрисдикции, мировыми судьями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</si>
  <si>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</si>
  <si>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</si>
  <si>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</si>
  <si>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</si>
  <si>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</si>
  <si>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</si>
  <si>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</si>
  <si>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</si>
  <si>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Доходы от оказания платных услуг (работ)  </t>
  </si>
  <si>
    <t>Доходы от компенсации затрат государства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</si>
  <si>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</si>
  <si>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</si>
  <si>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</si>
  <si>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</si>
  <si>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</si>
  <si>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ШТРАФЫ, САНКЦИИ, ВОЗМЕЩЕНИЕ УЩЕРБА</t>
  </si>
  <si>
    <t>048</t>
  </si>
  <si>
    <t>БЕЗВОЗМЕЗДНЫЕ ПОСТУПЛЕНИЯ</t>
  </si>
  <si>
    <t>Прочие доходы от оказания платных услуг (работ)</t>
  </si>
  <si>
    <t>Прочие доходы  от оказания платных услуг (работ) получателями средств бюджетов муниципальных районов</t>
  </si>
  <si>
    <t>Прочие доходы  от оказания платных услуг (работ) получателями средств бюджетов муниципальных районов (Муниципальное казенное дошкольное образовательное учреждение «Детский сад  "Чипкан" п. Суринда» Эвенкийского муниципального района Красноярского края)</t>
  </si>
  <si>
    <t>7738</t>
  </si>
  <si>
    <t>7739</t>
  </si>
  <si>
    <t>7741</t>
  </si>
  <si>
    <t>7740</t>
  </si>
  <si>
    <t>7742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</si>
  <si>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</si>
  <si>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</si>
  <si>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7429</t>
  </si>
  <si>
    <t>Плата за выбросы загрязняющих веществ в атмосферный воздух стационарными объектами</t>
  </si>
  <si>
    <t>990</t>
  </si>
  <si>
    <t>995</t>
  </si>
  <si>
    <t xml:space="preserve">Доходы от продажи земельных участков, государственная собственность на которые не разграничена </t>
  </si>
  <si>
    <t>код группы</t>
  </si>
  <si>
    <t>7467</t>
  </si>
  <si>
    <t>7577</t>
  </si>
  <si>
    <t>7601</t>
  </si>
  <si>
    <t>7515</t>
  </si>
  <si>
    <t>05</t>
  </si>
  <si>
    <t>08</t>
  </si>
  <si>
    <t>11</t>
  </si>
  <si>
    <t>12</t>
  </si>
  <si>
    <t>14</t>
  </si>
  <si>
    <t>16</t>
  </si>
  <si>
    <t>012</t>
  </si>
  <si>
    <t>0000</t>
  </si>
  <si>
    <t>110</t>
  </si>
  <si>
    <t>02</t>
  </si>
  <si>
    <t>010</t>
  </si>
  <si>
    <t>020</t>
  </si>
  <si>
    <t>030</t>
  </si>
  <si>
    <t>040</t>
  </si>
  <si>
    <t>03</t>
  </si>
  <si>
    <t>07</t>
  </si>
  <si>
    <t>140</t>
  </si>
  <si>
    <t>120</t>
  </si>
  <si>
    <t>050</t>
  </si>
  <si>
    <t>1000</t>
  </si>
  <si>
    <t>10</t>
  </si>
  <si>
    <t>025</t>
  </si>
  <si>
    <t>035</t>
  </si>
  <si>
    <t>015</t>
  </si>
  <si>
    <t>06</t>
  </si>
  <si>
    <t>430</t>
  </si>
  <si>
    <t>25</t>
  </si>
  <si>
    <t>060</t>
  </si>
  <si>
    <t>Код бюджетной классификации</t>
  </si>
  <si>
    <t>000</t>
  </si>
  <si>
    <t>182</t>
  </si>
  <si>
    <t>7533</t>
  </si>
  <si>
    <t>2831</t>
  </si>
  <si>
    <t>2834</t>
  </si>
  <si>
    <t>2836</t>
  </si>
  <si>
    <t>2837</t>
  </si>
  <si>
    <t>7534</t>
  </si>
  <si>
    <t>7535</t>
  </si>
  <si>
    <t>7537</t>
  </si>
  <si>
    <t>7538</t>
  </si>
  <si>
    <t>7539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</si>
  <si>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</si>
  <si>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продажи земельных участков, находящихся в государственной и муниципальной собственности </t>
  </si>
  <si>
    <t>7532</t>
  </si>
  <si>
    <t>7570</t>
  </si>
  <si>
    <t>35</t>
  </si>
  <si>
    <t>7408</t>
  </si>
  <si>
    <t>7409</t>
  </si>
  <si>
    <t>Проценты, полученные от предоставления бюджетных кредитов внутри страны за счет средств бюджетов муниципальных районов (суммы процентов)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</si>
  <si>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</si>
  <si>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Прочие субсидии</t>
  </si>
  <si>
    <t>Прочие субсидии бюджетам муниципальных районов</t>
  </si>
  <si>
    <t>029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</si>
  <si>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</si>
  <si>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501</t>
  </si>
  <si>
    <t>7554</t>
  </si>
  <si>
    <t>Дотации бюджетам бюджетной системы Российской Федерации</t>
  </si>
  <si>
    <t>15</t>
  </si>
  <si>
    <t>002</t>
  </si>
  <si>
    <t>40</t>
  </si>
  <si>
    <t>29</t>
  </si>
  <si>
    <t>20</t>
  </si>
  <si>
    <t>30</t>
  </si>
  <si>
    <t>118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</si>
  <si>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</si>
  <si>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7536</t>
  </si>
  <si>
    <t>053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</si>
  <si>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 поселений и межселенных территории муниципальных районов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</si>
  <si>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</si>
  <si>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7649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</si>
  <si>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</si>
  <si>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Субвенции бюджетам бюджетной системы Российской Федерации </t>
  </si>
  <si>
    <t>2845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</si>
  <si>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«Чириндинская начальная школа – детский сад имени Николая Константиновича Оёгира» Эвенкийского муниципального района Красноярского края)</t>
  </si>
  <si>
    <t>041</t>
  </si>
  <si>
    <t xml:space="preserve">Плата за размещение отходов производства </t>
  </si>
  <si>
    <t>7563</t>
  </si>
  <si>
    <t>Плата за размещение отходов производства и потребления</t>
  </si>
  <si>
    <t>150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</si>
  <si>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</si>
  <si>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7413</t>
  </si>
  <si>
    <t>7488</t>
  </si>
  <si>
    <t>7566</t>
  </si>
  <si>
    <t>7587</t>
  </si>
  <si>
    <t>19</t>
  </si>
  <si>
    <t>231</t>
  </si>
  <si>
    <t>241</t>
  </si>
  <si>
    <t>251</t>
  </si>
  <si>
    <t>261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</si>
  <si>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</si>
  <si>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</si>
  <si>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</si>
  <si>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</si>
  <si>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2835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</si>
  <si>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</si>
  <si>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</si>
  <si>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</si>
  <si>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</si>
  <si>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</si>
  <si>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</si>
  <si>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7592</t>
  </si>
  <si>
    <t>0289</t>
  </si>
  <si>
    <t>Дотации бюджетам муниципальных районов на выравнивание  бюджетной обеспеченности из бюджета субъекта Российской Федерации</t>
  </si>
  <si>
    <t>Прочие дотации</t>
  </si>
  <si>
    <t>200</t>
  </si>
  <si>
    <t>203</t>
  </si>
  <si>
    <t>123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</si>
  <si>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</si>
  <si>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</si>
  <si>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</si>
  <si>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</si>
  <si>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</si>
  <si>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09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</si>
  <si>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</si>
  <si>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</si>
  <si>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 xml:space="preserve">Прочие субсидии бюджетам муниципальных районов (на частичное финансирование (возмещение) расходов на содержание единых дежурно-диспетчерских служб) </t>
  </si>
  <si>
    <t xml:space="preserve">Прочие субсидии бюджетам муниципальных районов (на комплектование книжных фондов библиотек)  </t>
  </si>
  <si>
    <t xml:space="preserve">Прочие субсидии бюджетам муниципальных районов  (на устройство и содержание автозимников за счет средств дорожного фонда Красноярского края) </t>
  </si>
  <si>
    <t xml:space="preserve">Прочие субсидии бюджетам муниципальных районов  (на развитие инфраструктуры общеобразовательных учреждений) </t>
  </si>
  <si>
    <t xml:space="preserve">Субвенции бюджетам муниципальных районов на выполнение передаваемых полномочий субъектов Российской Федерации  (на организацию и осуществление деятельности по опеке и попечительству в отношении совершеннолетних граждан, а также в сфере патронажа)  </t>
  </si>
  <si>
    <t>Субвенции бюджетам муниципальных районов на выполнение передаваемых полномочий субъектов Российской Федерации (на приобретение (строительство) жилья в пределах Российской Федерации с учетом членов их семей, проживающих совместно с ними)</t>
  </si>
  <si>
    <t xml:space="preserve"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административных комиссий)  
</t>
  </si>
  <si>
    <t xml:space="preserve">Субвенции бюджетам муниципальных районов на выполнение передаваемых полномочий субъектов Российской Федерации (на использование объектов животного мира, в том числе охотничьих ресурсов, а также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</si>
  <si>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решение вопросов поддержки сельскохозяйственного производства)</t>
  </si>
  <si>
    <t>Субвенции бюджетам муниципальных районов на выполнение передаваемых полномочий субъектов Российской Федерации (на предоставление педагогическим работникам, заключившим трудовой договор с организацией, расположенной в сельском поселении муниципального района, за исключением поселка городского типа Тура, села Байкит, села Ванавара, единовременной денежной выплаты в размере 10 000 рублей, единовременной денежной выплаты в размере двух окладов, который планируется установить педагогическому работнику по новому месту работы, единовременной денежной выплаты на каждого несовершеннолетнего ребенка педагогического работника в размере половины оклада, который планируется установить педагогическому работнику по новому месту работы, оплаты стоимости проезда педагогического работника и его несовершеннолетних детей к новому месту жительства, денежных средств путем перечисления на блокированный счет педагогического работника, открытый в кредитной организации, в размере 12 400 рублей ежемесячно в течение 5 лет после приема на работу)</t>
  </si>
  <si>
    <t>Субвенции бюджетам муниципальных районов на выполнение передаваемых полномочий субъектов Российской Федерации (на предоставление ежемесячной компенсации одному из родителей (законных представителей - опекуну, приемному родителю), проживающему в поселках Чемдальск, Мирюга, Бурный, Кузьмовка, Оскоба и воспитывающему ребенка в возрасте от 3 до 7 лет, не посещающего муниципальные дошкольные образовательные учреждения в этих населенных пунктах)</t>
  </si>
  <si>
    <t>Субвенции бюджетам муниципальных районов на выполнение передаваемых полномочий субъектов Российской Федерации (на обеспечение детей, обучающихся в муниципальных образовательных учреждениях, бесплатным завтраком, а также обедом для учащихся в группах продленного дня (за исключением обучающихся, проживающих в муниципальных общеобразовательных школах-интернатах)</t>
  </si>
  <si>
    <t>Субвенции бюджетам муниципальных районов на выполнение передаваемых полномочий субъектов Российской Федерации  (на обеспечение учащихся, проживающих в муниципальных общеобразовательных школах-интернатах, расположенных в муниципальном районе, одеждой, обувью и мягким инвентарем)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</si>
  <si>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ежемесячной  компенсационной выплаты с учетом почтовых расходов или расходов российских кредитных организаций)  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</si>
  <si>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</si>
  <si>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выплаты единовременного пособия для подготовки к промысловому сезону)</t>
  </si>
  <si>
    <t xml:space="preserve">Субвенции бюджетам муниципальных районов на выполнение передаваемых полномочий субъектов Российской Федерации (на возмещение части затрат, связанных с реализацией продукции объектов животного мира (мяса дикого северного оленя) и (или) водных биологических ресурсов) </t>
  </si>
  <si>
    <t>Субвенции бюджетам муниципальных районов на выполнение передаваемых полномочий субъектов Российской Федерации (на предоставление услуг по осуществлению завоза на промысловые участки авиационным видом транспорта)</t>
  </si>
  <si>
    <t>Субвенции бюджетам муниципальных районов на выполнение передаваемых полномочий субъектов Российской Федерации (на безвозмездное предоставление дорогостоящих и малоценных товарно-материальных ценностей)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</si>
  <si>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компенсации расходов на оплату обучения, компенсации расходов на оплату проезда в пределах территории Российской Федерации) 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</si>
  <si>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и проведение социально значимых мероприятий коренных малочисленных народов Севера) </t>
  </si>
  <si>
    <t>Субвенции бюджетам муниципальных районов на выполнение передаваемых полномочий субъектов Российской Федерации (на осуществление социальных выплат, связанных с изъятием особи волка)</t>
  </si>
  <si>
    <t>Субвенции бюджетам муниципальных районов на выполнение передаваемых полномочий субъектов Российской Федерации (на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</si>
  <si>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</si>
  <si>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 </t>
  </si>
  <si>
    <t xml:space="preserve">Субвенции бюджетам муниципальных районов на выполнение передаваемых полномочий субъектов Российской Федерации (на  обеспечение ограничения платы граждан за коммунальные услуги)  
</t>
  </si>
  <si>
    <t xml:space="preserve"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электростанциями) 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</si>
  <si>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 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</si>
  <si>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</si>
  <si>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</si>
  <si>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</si>
  <si>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отдыха и оздоровления детей)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</si>
  <si>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Кислокан)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</si>
  <si>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Чиринда)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</si>
  <si>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Тутончаны)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</si>
  <si>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Учами)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</si>
  <si>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Нидым)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</si>
  <si>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Эконда)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</si>
  <si>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Юкта)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</si>
  <si>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Муторай)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</si>
  <si>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Чемдальск)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</si>
  <si>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Оскоба)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</si>
  <si>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Стрелка-Чуня)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</si>
  <si>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Бурный)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</si>
  <si>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Ошарово)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</si>
  <si>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Полигус)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</si>
  <si>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Мирюга)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</si>
  <si>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Куюмба)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</si>
  <si>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Кузьмовка)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</si>
  <si>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Суломай)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</si>
  <si>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Суринда) </t>
  </si>
  <si>
    <t>Субвенции бюджетам муниципальных районов на выполнение передаваемых полномочий субъектов Российской Федерации (на защиту территорий и населения от чрезвычайных ситуаций)</t>
  </si>
  <si>
    <t>Субвенции бюджетам муниципальных районов на выполнение передаваемых полномочий субъектов Российской Федерации (на предоставление материальной помощи в целях уплаты налога на доходы физических лиц лицам из числа коренных малочисленных народов Севера, получившим товарно-материальные ценности, подарки, призы в году, предшествующем текущему году)</t>
  </si>
  <si>
    <t>Субвенции бюджетам муниципальных районов на выполнение передаваемых полномочий субъектов Российской Федерации  (на безвозмездное предоставление горюче-смазочных материалов для организации завоза охотников или выплаты компенсации соответствующих расходов)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</si>
  <si>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снегоходной техники по льготным ценам за счет средств краевого бюджета) </t>
  </si>
  <si>
    <t xml:space="preserve">Субвенции бюджетам муниципальных районов на выполнение передаваемых полномочий субъектов Российской Федерации  (на оплата лицам из числа коренных малочисленных народов Севера  стоимости санаторно-курортных путевок, стоимости проезда или предоставление компенсации расходов, связанных с проездом к месту санаторно-курортного лечения в пределах края и Республики Хакасия) </t>
  </si>
  <si>
    <t>Субвенции бюджетам муниципальных районов на выполнение передаваемых полномочий субъектов Российской Федерации (на предоставление женщинам из числа коренных малочисленных народов Севера и женщинам, относящимся к этнической общности ессейских якутов, постоянно проживающим в Эвенкийском муниципальном районе, в связи с рождением детей комплектов для новорожденных)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</si>
  <si>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</si>
  <si>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</si>
  <si>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</si>
  <si>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(на организацию деятельности органов местного самоуправления, обеспечивающих решение вопросов обеспечения гарантий прав коренных малочисленных народов Севера и лиц, относящихся к этнической общности ессейских якутов)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</si>
  <si>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 лекарственных и медицинских препаратов (медицинских аптечек) 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</si>
  <si>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</si>
  <si>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(на расчет и предоставление дотаций поселениям, входящим в состав муниципального района)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</si>
  <si>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Ессей)</t>
  </si>
  <si>
    <t>«Прочие доходы  от оказания платных услуг (работ) получателями средств бюджетов муниципальных районов (Муниципальное казенное образовательное учреждение «Нидымская основная школа - детский сад» Эвенкийского муниципального района Красноярского края)</t>
  </si>
  <si>
    <t>«Прочие доходы  от оказания платных услуг (работ) получателями средств бюджетов муниципальных районов (Муниципальное казенное  образовательное учреждение  «Экондинская начальная школа - детский сад» Эвенкийского муниципального района Красноярского края)</t>
  </si>
  <si>
    <t>439</t>
  </si>
  <si>
    <t>063</t>
  </si>
  <si>
    <t>073</t>
  </si>
  <si>
    <t>006</t>
  </si>
  <si>
    <t>083</t>
  </si>
  <si>
    <t>153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</si>
  <si>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</si>
  <si>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</si>
  <si>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</si>
  <si>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</si>
  <si>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>Административные штрафы, установленные Кодексом Российской Федерации об административных правонарушениях</t>
  </si>
  <si>
    <t>516</t>
  </si>
  <si>
    <t>304</t>
  </si>
  <si>
    <t>143</t>
  </si>
  <si>
    <t>173</t>
  </si>
  <si>
    <t>193</t>
  </si>
  <si>
    <t>032</t>
  </si>
  <si>
    <t>170</t>
  </si>
  <si>
    <t>190</t>
  </si>
  <si>
    <t>076</t>
  </si>
  <si>
    <t>141</t>
  </si>
  <si>
    <t>188</t>
  </si>
  <si>
    <t>БЕЗВОЗМЕЗДНЫЕ ПОСТУПЛЕНИЯ ОТ ДРУГИХ БЮДЖЕТОВ БЮДЖЕТНОЙ СИСТЕМЫ РОССИЙСКОЙ ФЕДЕРАЦИИ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</si>
  <si>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</si>
  <si>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2846</t>
  </si>
  <si>
    <t>2847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</si>
  <si>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жительства)</t>
  </si>
  <si>
    <t>Субвенции бюджетам муниципальных районов на выполнение передаваемых полномочий субъектов Российской Федерации  (на предоставление мер социальной поддержки оленеводам в виде предоставления дорогостоящих и малоценных товарно-материальных ценностей)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</si>
  <si>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</si>
  <si>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</si>
  <si>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</si>
  <si>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"Полигусовская основная школа - детский сад" Эвенкийского муниципального района Красноярского края)</t>
  </si>
  <si>
    <t>Прочие доходы  от оказания платных услуг (работ) получателями средств бюджетов муниципальных районов  (Муниципальное казенное общеобразовательное учреждение «Стрелковская средняя школа – детский сад» Эвенкийского муниципального района Красноярского края)</t>
  </si>
  <si>
    <t>133</t>
  </si>
  <si>
    <t>031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</si>
  <si>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</si>
  <si>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Иные межбюджетные трансферты</t>
  </si>
  <si>
    <t>2722</t>
  </si>
  <si>
    <t>7607</t>
  </si>
  <si>
    <t>Субвенции бюджетам муниципальных районов на выполнение передаваемых полномочий субъектов Российской Федерации ( на поддержку домашнего северного оленеводства - организациям, занимающимся разведением домашнего северного оленя, при условии, что не менее 70 процентов от общего числа их работников, проживающих в Эвенкийском муниципальном районе, составляют представители коренных малочисленных народов Севера)</t>
  </si>
  <si>
    <t>7846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</si>
  <si>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)</t>
  </si>
  <si>
    <t>075</t>
  </si>
  <si>
    <t xml:space="preserve">код группы подвида </t>
  </si>
  <si>
    <t>код аналитической группы подвида</t>
  </si>
  <si>
    <t>Наименование 
кода классификации доходов бюджета</t>
  </si>
  <si>
    <t>Приложение 2</t>
  </si>
  <si>
    <t>код подвида доходов бюджета</t>
  </si>
  <si>
    <t>код вида доходов бюджета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</si>
  <si>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владельцев)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</si>
  <si>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</si>
  <si>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Субсидии бюджетам бюджетной системы  Российской Федерации (межбюджетные субсидии)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</si>
  <si>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</si>
  <si>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</si>
  <si>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519</t>
  </si>
  <si>
    <t>Субсидии бюджетам на поддержку отрасли культуры</t>
  </si>
  <si>
    <t xml:space="preserve">Субсидии бюджетам муниципальных районов на  государственную поддержку отрасли культуры </t>
  </si>
  <si>
    <t>513</t>
  </si>
  <si>
    <t>178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</si>
  <si>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</si>
  <si>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 бюджет муниципального образования по нормативам, действовавшим в 2019 году
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</si>
  <si>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«Тутончанская средняя школа-детский сад» Эвенкийского муниципального района Красноярского края)</t>
  </si>
  <si>
    <t>ДОХОДЫ ОТ ОКАЗАНИЯ ПЛАТНЫХ УСЛУГ И КОМПЕНСАЦИИ ЗАТРАТ ГОСУДАРСТВА</t>
  </si>
  <si>
    <t>Налог на доходы физических лиц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</si>
  <si>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</si>
  <si>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</si>
  <si>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</si>
  <si>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>Доходы, поступающие в порядке возмещения расходов, понесенных в связи с эксплуатацией имущества муниципальных районов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</si>
  <si>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</si>
  <si>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</si>
  <si>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</si>
  <si>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</si>
  <si>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</si>
  <si>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</si>
  <si>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</si>
  <si>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</si>
  <si>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</si>
  <si>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</si>
  <si>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</si>
  <si>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</si>
  <si>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</si>
  <si>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</si>
  <si>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</si>
  <si>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</si>
  <si>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</si>
  <si>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</si>
  <si>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497</t>
  </si>
  <si>
    <t>Субсидии бюджетам на реализацию мероприятий по обеспечению жильем молодых семей</t>
  </si>
  <si>
    <t>45</t>
  </si>
  <si>
    <t>179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</si>
  <si>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</si>
  <si>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</si>
  <si>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303</t>
  </si>
  <si>
    <t xml:space="preserve">Межбюджетные трансферты, передаваемые бюджетам на ежемесячное денежное вознаграждение за классное руководство педагогическим работникам 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</si>
  <si>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</si>
  <si>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</si>
  <si>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</si>
  <si>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</si>
  <si>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</si>
  <si>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</si>
  <si>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5299</t>
  </si>
  <si>
    <t>Прочие межбюджетные трансферты, передаваемые бюджетам муниципальных районов (на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</si>
  <si>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7412</t>
  </si>
  <si>
    <t>Прочие межбюджетные трансферты, передаваемые бюджетам муниципальных районов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</si>
  <si>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7418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</si>
  <si>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 в рамках подпрограммы «Развитие массовой физической культуры и спорта»)</t>
  </si>
  <si>
    <t>7645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</si>
  <si>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</si>
  <si>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0533</t>
  </si>
  <si>
    <t>Субвенции бюджетам муниципальных районов на выполнение передаваемых полномочий субъектов Российской Федерации (на обеспечение отдыха и оздоровления детей, обучающихся с 5 по 8 класс, проживающих на территории муниципального района, не отнесенной к территории Арктической зоны Российской Федерации)</t>
  </si>
  <si>
    <t>5518</t>
  </si>
  <si>
    <t xml:space="preserve">Субвенции бюджетам муниципальных районов на выполнение передаваемых полномочий субъектов Российской Федерации (на предоставление мер социальной поддержки охотникам и рыбакам в виде предоставления единовременной выплаты на приобретение и доставку снегоходной техники российского производства в размере 75 процентов от стоимости приобретения и доставки снегоходной техники к месту жительства) 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</si>
  <si>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</si>
  <si>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</si>
  <si>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</si>
  <si>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</si>
  <si>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5780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</si>
  <si>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детей, проживающих в Арктической зоне Российской Федерации)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</si>
  <si>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</si>
  <si>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</si>
  <si>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>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</si>
  <si>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</si>
  <si>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</si>
  <si>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</si>
  <si>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</si>
  <si>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</si>
  <si>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</si>
  <si>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514</t>
  </si>
  <si>
    <t>60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</si>
  <si>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</si>
  <si>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</si>
  <si>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</si>
  <si>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</si>
  <si>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</si>
  <si>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</si>
  <si>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</si>
  <si>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</t>
  </si>
  <si>
    <t>к Решению Эвенкийского районного Совета депутатов</t>
  </si>
  <si>
    <t>7505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</si>
  <si>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</si>
  <si>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0853</t>
  </si>
  <si>
    <t>7641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</si>
  <si>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</si>
  <si>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инициатив»)</t>
  </si>
  <si>
    <t>7476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</si>
  <si>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</si>
  <si>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7484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</si>
  <si>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 в рамках  подпрограммы «Обеспечение реализации государственной программы и прочие мероприятия»)</t>
  </si>
  <si>
    <t>7668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</si>
  <si>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</si>
  <si>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0022</t>
  </si>
  <si>
    <t>Поступления от денежных пожертвований, предоставляемых физическими лицами получателям средств бюджетов муниципальных районов (родительская плата за путевки в пришкольные лагеря с дневным пребыванием)</t>
  </si>
  <si>
    <t>ПРОЧИЕ БЕЗВОЗМЕЗДНЫЕ ПОСТУПЛЕНИЯ</t>
  </si>
  <si>
    <t>Прочие безвозмездные поступления в бюджеты муниципальных районов</t>
  </si>
  <si>
    <t>Единый сельскохозяйственный налог</t>
  </si>
  <si>
    <t>Единый налог на вмененный доход для отдельных видов деятельности</t>
  </si>
  <si>
    <t>022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</si>
  <si>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</si>
  <si>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042</t>
  </si>
  <si>
    <t>Плата за размещение твердых коммунальных отходов</t>
  </si>
  <si>
    <t>7745</t>
  </si>
  <si>
    <t>Прочие межбюджетные трансферты, передаваемые бюджетам муниципальных районов (за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самоуправления»)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</si>
  <si>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</si>
  <si>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</si>
  <si>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</si>
  <si>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0021</t>
  </si>
  <si>
    <t>Прочие доходы  от оказания платных услуг (работ) получателями средств бюджетов муниципальных районов (Муниципальное казенное учреждение «Редакция газеты "Эвенкийская жизнь" Эвенкийского муниципального района»)</t>
  </si>
  <si>
    <t>0571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</si>
  <si>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на софинансирование расходов по капитальному ремонту, реконструкции находящихся в муниципальной собственности объектов коммунальной инфраструктуры) </t>
  </si>
  <si>
    <t>7571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</si>
  <si>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(из бюджета поселка Тура на финансирование расходов по капитальному ремонту, реконструкции находящихся в муниципальной собственности объектов коммунальной инфраструктуры)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</si>
  <si>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</si>
  <si>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</si>
  <si>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доходы  от оказания платных услуг (работ) получателями средств бюджетов муниципальных районов (Муниципальное казенное общеобразовательное учреждение «Кислоканская основная школа-детский сад» Эвенкийского муниципального района Красноярского края)</t>
  </si>
  <si>
    <t xml:space="preserve">Субсидии бюджетам муниципальных районов на реализацию мероприятий по обеспечению жильем молодых семей </t>
  </si>
  <si>
    <t>7666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</si>
  <si>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</si>
  <si>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7470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</si>
  <si>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</si>
  <si>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архивное дело)</t>
  </si>
  <si>
    <t>2000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</si>
  <si>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(суммы арендной платы)</t>
  </si>
  <si>
    <t>Доходы, получаемые в виде арендной платы за земельные участки,  государственная собственность на которые не разграничена, и которые расположены в границах сельских поселений и межселенных территорий  муниципальных районов, а также средства от продажи права на заключение договоров аренды указанных земельных участков  (суммы пеней)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</si>
  <si>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</si>
  <si>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</si>
  <si>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Всего: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</si>
  <si>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</si>
  <si>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 районного бюджета по кодам классификации доходов бюджета за 2023 год</t>
  </si>
  <si>
    <t>Исполнено бюджетом муниципального района</t>
  </si>
  <si>
    <t>% исполнения</t>
  </si>
  <si>
    <t>"Об утверждении отчета об исполнении районного бюджета за 2023 год"</t>
  </si>
  <si>
    <t>Утверждено в бюджете муниципального района</t>
  </si>
  <si>
    <t>17</t>
  </si>
  <si>
    <t>ПРОЧИЕ НЕНАЛОГОВЫЕ ДОХОДЫ</t>
  </si>
  <si>
    <t>180</t>
  </si>
  <si>
    <t>Невыясненные поступления</t>
  </si>
  <si>
    <t>Невыясненные поступления, зачисляемые в бюджеты муниципальных районов</t>
  </si>
  <si>
    <t>1033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</si>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</sst>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4" fillId="0" borderId="0"/>
  </cellStyleXfs>
  <cellXfs count="43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5" fillId="0" borderId="0" xfId="0" applyFont="1"/>
    <xf numFmtId="0" fontId="7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/>
    </xf>
    <xf numFmtId="0" fontId="3" fillId="5" borderId="1" xfId="0" applyNumberFormat="1" applyFont="1" applyFill="1" applyBorder="1" applyAlignment="1" applyProtection="1">
      <alignment vertical="top" wrapText="1"/>
      <protection locked="0"/>
    </xf>
    <xf numFmtId="0" fontId="5" fillId="3" borderId="0" xfId="0" applyFont="1" applyFill="1"/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0" fontId="3" fillId="5" borderId="1" xfId="0" applyFont="1" applyFill="1" applyBorder="1" applyAlignment="1">
      <alignment horizontal="justify" vertical="top" wrapText="1"/>
    </xf>
    <xf numFmtId="0" fontId="5" fillId="2" borderId="0" xfId="0" applyFont="1" applyFill="1"/>
    <xf numFmtId="0" fontId="5" fillId="4" borderId="0" xfId="0" applyFont="1" applyFill="1"/>
    <xf numFmtId="0" fontId="5" fillId="0" borderId="0" xfId="0" applyFont="1" applyFill="1"/>
    <xf numFmtId="49" fontId="3" fillId="5" borderId="4" xfId="0" applyNumberFormat="1" applyFont="1" applyFill="1" applyBorder="1" applyAlignment="1">
      <alignment horizontal="center" vertical="top"/>
    </xf>
    <xf numFmtId="49" fontId="8" fillId="5" borderId="1" xfId="0" applyNumberFormat="1" applyFont="1" applyFill="1" applyBorder="1" applyAlignment="1">
      <alignment horizontal="center" vertical="top"/>
    </xf>
    <xf numFmtId="49" fontId="8" fillId="5" borderId="4" xfId="0" applyNumberFormat="1" applyFont="1" applyFill="1" applyBorder="1" applyAlignment="1">
      <alignment horizontal="center" vertical="top"/>
    </xf>
    <xf numFmtId="0" fontId="3" fillId="5" borderId="7" xfId="0" applyFont="1" applyFill="1" applyBorder="1" applyAlignment="1">
      <alignment horizontal="justify" vertical="top" wrapText="1"/>
    </xf>
    <xf numFmtId="165" fontId="6" fillId="0" borderId="0" xfId="0" applyNumberFormat="1" applyFont="1" applyFill="1" applyBorder="1" applyAlignment="1" applyProtection="1">
      <alignment horizontal="left" vertical="justify"/>
      <protection locked="0"/>
    </xf>
    <xf numFmtId="165" fontId="5" fillId="0" borderId="0" xfId="0" applyNumberFormat="1" applyFont="1" applyFill="1"/>
    <xf numFmtId="165" fontId="3" fillId="5" borderId="1" xfId="0" applyNumberFormat="1" applyFont="1" applyFill="1" applyBorder="1" applyAlignment="1" applyProtection="1">
      <alignment horizontal="right" vertical="justify"/>
      <protection locked="0"/>
    </xf>
    <xf numFmtId="165" fontId="3" fillId="5" borderId="3" xfId="0" applyNumberFormat="1" applyFont="1" applyFill="1" applyBorder="1" applyAlignment="1" applyProtection="1">
      <alignment horizontal="right" vertical="justify"/>
      <protection locked="0"/>
    </xf>
    <xf numFmtId="49" fontId="3" fillId="5" borderId="1" xfId="5" applyNumberFormat="1" applyFont="1" applyFill="1" applyBorder="1" applyAlignment="1">
      <alignment horizontal="center" vertical="center" textRotation="90" wrapText="1"/>
    </xf>
    <xf numFmtId="0" fontId="3" fillId="5" borderId="4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left"/>
    </xf>
    <xf numFmtId="0" fontId="3" fillId="5" borderId="7" xfId="0" applyFont="1" applyFill="1" applyBorder="1" applyAlignment="1">
      <alignment horizontal="left"/>
    </xf>
    <xf numFmtId="0" fontId="9" fillId="5" borderId="0" xfId="0" applyFont="1" applyFill="1" applyBorder="1" applyAlignment="1">
      <alignment horizontal="center" vertical="top" wrapText="1"/>
    </xf>
    <xf numFmtId="49" fontId="3" fillId="5" borderId="1" xfId="5" applyNumberFormat="1" applyFont="1" applyFill="1" applyBorder="1" applyAlignment="1">
      <alignment horizontal="center" vertical="center" textRotation="90" wrapText="1"/>
    </xf>
    <xf numFmtId="49" fontId="3" fillId="5" borderId="3" xfId="0" applyNumberFormat="1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3" xfId="0" applyNumberFormat="1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/>
    </xf>
    <xf numFmtId="0" fontId="3" fillId="5" borderId="2" xfId="0" applyFont="1" applyFill="1" applyBorder="1" applyAlignment="1">
      <alignment horizontal="right" vertical="top"/>
    </xf>
    <xf numFmtId="165" fontId="3" fillId="5" borderId="1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49" fontId="3" fillId="5" borderId="5" xfId="5" applyNumberFormat="1" applyFont="1" applyFill="1" applyBorder="1" applyAlignment="1">
      <alignment horizontal="center" vertical="center" textRotation="90" wrapText="1"/>
    </xf>
    <xf numFmtId="49" fontId="3" fillId="5" borderId="3" xfId="5" applyNumberFormat="1" applyFont="1" applyFill="1" applyBorder="1" applyAlignment="1">
      <alignment horizontal="center" vertical="center" textRotation="90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0" xfId="0" applyFont="1" applyFill="1" applyAlignment="1"/>
    <xf numFmtId="0" fontId="3" fillId="5" borderId="0" xfId="0" applyFont="1" applyFill="1" applyAlignment="1">
      <alignment horizontal="right"/>
    </xf>
  </cellXfs>
  <cellStyles count="7">
    <cellStyle name="Normal" xfId="6" xr:uid="{00000000-0005-0000-0000-000000000000}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4" xfId="3" xr:uid="{00000000-0005-0000-0000-000004000000}"/>
    <cellStyle name="Стиль 1" xfId="4" xr:uid="{00000000-0005-0000-0000-000005000000}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3"/>
  <sheetViews>
    <sheetView tabSelected="1" view="pageBreakPreview" topLeftCell="A295" zoomScale="66" zoomScaleNormal="95" zoomScaleSheetLayoutView="66" workbookViewId="0">
      <selection activeCell="W301" sqref="V301:W301"/>
    </sheetView>
  </sheetViews>
  <sheetFormatPr defaultRowHeight="15" x14ac:dyDescent="0.2"/>
  <cols>
    <col min="1" max="1" width="6.85546875" style="2" customWidth="1"/>
    <col min="2" max="2" width="6" style="2" customWidth="1"/>
    <col min="3" max="3" width="4.28515625" style="2" customWidth="1"/>
    <col min="4" max="4" width="6" style="2" customWidth="1"/>
    <col min="5" max="5" width="5.5703125" style="2" customWidth="1"/>
    <col min="6" max="6" width="6.140625" style="2" customWidth="1"/>
    <col min="7" max="7" width="6" style="2" customWidth="1"/>
    <col min="8" max="8" width="6.28515625" style="2" bestFit="1" customWidth="1"/>
    <col min="9" max="9" width="8.140625" style="2" customWidth="1"/>
    <col min="10" max="10" width="79.7109375" style="2" customWidth="1"/>
    <col min="11" max="12" width="20.7109375" style="13" customWidth="1"/>
    <col min="13" max="13" width="17.7109375" style="13" customWidth="1"/>
    <col min="14" max="16384" width="9.140625" style="2"/>
  </cols>
  <sheetData>
    <row r="1" spans="1:13" ht="15.75" x14ac:dyDescent="0.25">
      <c r="A1" s="42" t="s">
        <v>376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15.75" x14ac:dyDescent="0.25">
      <c r="A2" s="42" t="s">
        <v>467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ht="15.75" x14ac:dyDescent="0.25">
      <c r="A3" s="42" t="s">
        <v>520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5.75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3" ht="15.75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 ht="28.5" customHeight="1" x14ac:dyDescent="0.2">
      <c r="A6" s="26" t="s">
        <v>517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7" spans="1:13" ht="15" customHeight="1" x14ac:dyDescent="0.2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ht="15.75" x14ac:dyDescent="0.2">
      <c r="A8" s="34" t="s">
        <v>108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</row>
    <row r="9" spans="1:13" ht="27" customHeight="1" x14ac:dyDescent="0.2">
      <c r="A9" s="27" t="s">
        <v>54</v>
      </c>
      <c r="B9" s="28" t="s">
        <v>176</v>
      </c>
      <c r="C9" s="29"/>
      <c r="D9" s="29"/>
      <c r="E9" s="29"/>
      <c r="F9" s="29"/>
      <c r="G9" s="29"/>
      <c r="H9" s="29"/>
      <c r="I9" s="29"/>
      <c r="J9" s="30" t="s">
        <v>375</v>
      </c>
      <c r="K9" s="35" t="s">
        <v>521</v>
      </c>
      <c r="L9" s="35" t="s">
        <v>518</v>
      </c>
      <c r="M9" s="35" t="s">
        <v>519</v>
      </c>
    </row>
    <row r="10" spans="1:13" ht="27" customHeight="1" x14ac:dyDescent="0.2">
      <c r="A10" s="27"/>
      <c r="B10" s="38" t="s">
        <v>25</v>
      </c>
      <c r="C10" s="36" t="s">
        <v>378</v>
      </c>
      <c r="D10" s="40"/>
      <c r="E10" s="40"/>
      <c r="F10" s="40"/>
      <c r="G10" s="37"/>
      <c r="H10" s="36" t="s">
        <v>377</v>
      </c>
      <c r="I10" s="37"/>
      <c r="J10" s="31"/>
      <c r="K10" s="35"/>
      <c r="L10" s="35"/>
      <c r="M10" s="35"/>
    </row>
    <row r="11" spans="1:13" ht="179.25" customHeight="1" x14ac:dyDescent="0.2">
      <c r="A11" s="27"/>
      <c r="B11" s="39"/>
      <c r="C11" s="22" t="s">
        <v>143</v>
      </c>
      <c r="D11" s="22" t="s">
        <v>98</v>
      </c>
      <c r="E11" s="22" t="s">
        <v>99</v>
      </c>
      <c r="F11" s="22" t="s">
        <v>100</v>
      </c>
      <c r="G11" s="22" t="s">
        <v>101</v>
      </c>
      <c r="H11" s="22" t="s">
        <v>373</v>
      </c>
      <c r="I11" s="22" t="s">
        <v>374</v>
      </c>
      <c r="J11" s="32"/>
      <c r="K11" s="35"/>
      <c r="L11" s="35"/>
      <c r="M11" s="35"/>
    </row>
    <row r="12" spans="1:13" ht="15.75" x14ac:dyDescent="0.25">
      <c r="A12" s="3"/>
      <c r="B12" s="4">
        <v>1</v>
      </c>
      <c r="C12" s="4">
        <v>2</v>
      </c>
      <c r="D12" s="4">
        <v>3</v>
      </c>
      <c r="E12" s="4">
        <v>4</v>
      </c>
      <c r="F12" s="4">
        <v>5</v>
      </c>
      <c r="G12" s="4">
        <v>6</v>
      </c>
      <c r="H12" s="4">
        <v>7</v>
      </c>
      <c r="I12" s="4">
        <v>8</v>
      </c>
      <c r="J12" s="4">
        <v>9</v>
      </c>
      <c r="K12" s="4">
        <v>10</v>
      </c>
      <c r="L12" s="4">
        <v>11</v>
      </c>
      <c r="M12" s="4">
        <v>12</v>
      </c>
    </row>
    <row r="13" spans="1:13" s="8" customFormat="1" ht="15.75" x14ac:dyDescent="0.2">
      <c r="A13" s="5">
        <v>1</v>
      </c>
      <c r="B13" s="6" t="s">
        <v>177</v>
      </c>
      <c r="C13" s="6" t="s">
        <v>74</v>
      </c>
      <c r="D13" s="6" t="s">
        <v>75</v>
      </c>
      <c r="E13" s="6" t="s">
        <v>75</v>
      </c>
      <c r="F13" s="6" t="s">
        <v>177</v>
      </c>
      <c r="G13" s="6" t="s">
        <v>75</v>
      </c>
      <c r="H13" s="6" t="s">
        <v>155</v>
      </c>
      <c r="I13" s="6" t="s">
        <v>177</v>
      </c>
      <c r="J13" s="7" t="s">
        <v>32</v>
      </c>
      <c r="K13" s="20">
        <f>K14+K27+K37+K50+K53+K67+K75+K103+K109</f>
        <v>1491446.2308300002</v>
      </c>
      <c r="L13" s="20">
        <f>L14+L27+L37+L50+L53+L67+L75+L103+L109+L161</f>
        <v>1506859.55965</v>
      </c>
      <c r="M13" s="20">
        <f>L13/K13*100</f>
        <v>101.03344850799094</v>
      </c>
    </row>
    <row r="14" spans="1:13" ht="15.75" x14ac:dyDescent="0.2">
      <c r="A14" s="5">
        <v>2</v>
      </c>
      <c r="B14" s="6" t="s">
        <v>177</v>
      </c>
      <c r="C14" s="6" t="s">
        <v>74</v>
      </c>
      <c r="D14" s="6" t="s">
        <v>76</v>
      </c>
      <c r="E14" s="6" t="s">
        <v>75</v>
      </c>
      <c r="F14" s="6" t="s">
        <v>177</v>
      </c>
      <c r="G14" s="6" t="s">
        <v>75</v>
      </c>
      <c r="H14" s="6" t="s">
        <v>155</v>
      </c>
      <c r="I14" s="6" t="s">
        <v>177</v>
      </c>
      <c r="J14" s="7" t="s">
        <v>44</v>
      </c>
      <c r="K14" s="20">
        <f>SUM(K19+K15)</f>
        <v>696345.3</v>
      </c>
      <c r="L14" s="20">
        <f>SUM(L19+L15)</f>
        <v>714795.10840999999</v>
      </c>
      <c r="M14" s="20">
        <f t="shared" ref="M14:M77" si="0">L14/K14*100</f>
        <v>102.64952005994725</v>
      </c>
    </row>
    <row r="15" spans="1:13" ht="18" customHeight="1" x14ac:dyDescent="0.2">
      <c r="A15" s="5">
        <v>3</v>
      </c>
      <c r="B15" s="6" t="s">
        <v>178</v>
      </c>
      <c r="C15" s="6" t="s">
        <v>74</v>
      </c>
      <c r="D15" s="6" t="s">
        <v>76</v>
      </c>
      <c r="E15" s="6" t="s">
        <v>76</v>
      </c>
      <c r="F15" s="6" t="s">
        <v>177</v>
      </c>
      <c r="G15" s="6" t="s">
        <v>75</v>
      </c>
      <c r="H15" s="6" t="s">
        <v>155</v>
      </c>
      <c r="I15" s="6" t="s">
        <v>156</v>
      </c>
      <c r="J15" s="7" t="s">
        <v>33</v>
      </c>
      <c r="K15" s="20">
        <f>K16+K18</f>
        <v>43750</v>
      </c>
      <c r="L15" s="20">
        <f>L16+L18</f>
        <v>44638.472860000002</v>
      </c>
      <c r="M15" s="20">
        <f t="shared" si="0"/>
        <v>102.03079510857143</v>
      </c>
    </row>
    <row r="16" spans="1:13" ht="31.5" x14ac:dyDescent="0.2">
      <c r="A16" s="5">
        <v>4</v>
      </c>
      <c r="B16" s="6" t="s">
        <v>178</v>
      </c>
      <c r="C16" s="6" t="s">
        <v>74</v>
      </c>
      <c r="D16" s="6" t="s">
        <v>76</v>
      </c>
      <c r="E16" s="6" t="s">
        <v>76</v>
      </c>
      <c r="F16" s="6" t="s">
        <v>158</v>
      </c>
      <c r="G16" s="9" t="s">
        <v>75</v>
      </c>
      <c r="H16" s="6" t="s">
        <v>155</v>
      </c>
      <c r="I16" s="6" t="s">
        <v>156</v>
      </c>
      <c r="J16" s="10" t="s">
        <v>34</v>
      </c>
      <c r="K16" s="20">
        <f>K17</f>
        <v>30100</v>
      </c>
      <c r="L16" s="20">
        <f>L17</f>
        <v>29082.472860000002</v>
      </c>
      <c r="M16" s="20">
        <f t="shared" si="0"/>
        <v>96.619511162790701</v>
      </c>
    </row>
    <row r="17" spans="1:13" ht="47.25" x14ac:dyDescent="0.2">
      <c r="A17" s="5">
        <v>5</v>
      </c>
      <c r="B17" s="6" t="s">
        <v>178</v>
      </c>
      <c r="C17" s="6" t="s">
        <v>74</v>
      </c>
      <c r="D17" s="6" t="s">
        <v>76</v>
      </c>
      <c r="E17" s="6" t="s">
        <v>76</v>
      </c>
      <c r="F17" s="6" t="s">
        <v>154</v>
      </c>
      <c r="G17" s="6" t="s">
        <v>157</v>
      </c>
      <c r="H17" s="6" t="s">
        <v>155</v>
      </c>
      <c r="I17" s="6" t="s">
        <v>156</v>
      </c>
      <c r="J17" s="10" t="s">
        <v>218</v>
      </c>
      <c r="K17" s="20">
        <v>30100</v>
      </c>
      <c r="L17" s="20">
        <v>29082.472860000002</v>
      </c>
      <c r="M17" s="20">
        <f t="shared" si="0"/>
        <v>96.619511162790701</v>
      </c>
    </row>
    <row r="18" spans="1:13" ht="110.25" customHeight="1" x14ac:dyDescent="0.2">
      <c r="A18" s="5">
        <v>6</v>
      </c>
      <c r="B18" s="6" t="s">
        <v>178</v>
      </c>
      <c r="C18" s="6" t="s">
        <v>74</v>
      </c>
      <c r="D18" s="6" t="s">
        <v>76</v>
      </c>
      <c r="E18" s="6" t="s">
        <v>76</v>
      </c>
      <c r="F18" s="6" t="s">
        <v>31</v>
      </c>
      <c r="G18" s="6" t="s">
        <v>76</v>
      </c>
      <c r="H18" s="6" t="s">
        <v>155</v>
      </c>
      <c r="I18" s="6" t="s">
        <v>156</v>
      </c>
      <c r="J18" s="10" t="s">
        <v>492</v>
      </c>
      <c r="K18" s="20">
        <v>13650</v>
      </c>
      <c r="L18" s="20">
        <v>15556</v>
      </c>
      <c r="M18" s="20">
        <f t="shared" si="0"/>
        <v>113.96336996336996</v>
      </c>
    </row>
    <row r="19" spans="1:13" ht="23.25" customHeight="1" x14ac:dyDescent="0.2">
      <c r="A19" s="5">
        <v>7</v>
      </c>
      <c r="B19" s="6" t="s">
        <v>178</v>
      </c>
      <c r="C19" s="6" t="s">
        <v>74</v>
      </c>
      <c r="D19" s="6" t="s">
        <v>76</v>
      </c>
      <c r="E19" s="6" t="s">
        <v>157</v>
      </c>
      <c r="F19" s="6" t="s">
        <v>177</v>
      </c>
      <c r="G19" s="6" t="s">
        <v>76</v>
      </c>
      <c r="H19" s="6" t="s">
        <v>155</v>
      </c>
      <c r="I19" s="6" t="s">
        <v>156</v>
      </c>
      <c r="J19" s="10" t="s">
        <v>45</v>
      </c>
      <c r="K19" s="20">
        <f>SUM(K20:K26)</f>
        <v>652595.30000000005</v>
      </c>
      <c r="L19" s="20">
        <f>SUM(L20:L26)</f>
        <v>670156.63555000001</v>
      </c>
      <c r="M19" s="20">
        <f t="shared" si="0"/>
        <v>102.69099939120004</v>
      </c>
    </row>
    <row r="20" spans="1:13" ht="63" x14ac:dyDescent="0.2">
      <c r="A20" s="5">
        <v>8</v>
      </c>
      <c r="B20" s="6" t="s">
        <v>178</v>
      </c>
      <c r="C20" s="6" t="s">
        <v>74</v>
      </c>
      <c r="D20" s="6" t="s">
        <v>76</v>
      </c>
      <c r="E20" s="6" t="s">
        <v>157</v>
      </c>
      <c r="F20" s="6" t="s">
        <v>158</v>
      </c>
      <c r="G20" s="6" t="s">
        <v>76</v>
      </c>
      <c r="H20" s="6" t="s">
        <v>155</v>
      </c>
      <c r="I20" s="6" t="s">
        <v>156</v>
      </c>
      <c r="J20" s="10" t="s">
        <v>516</v>
      </c>
      <c r="K20" s="20">
        <v>643716.30000000005</v>
      </c>
      <c r="L20" s="20">
        <v>657318.93009000004</v>
      </c>
      <c r="M20" s="20">
        <f t="shared" si="0"/>
        <v>102.1131405387746</v>
      </c>
    </row>
    <row r="21" spans="1:13" ht="81.75" customHeight="1" x14ac:dyDescent="0.2">
      <c r="A21" s="5">
        <v>9</v>
      </c>
      <c r="B21" s="6" t="s">
        <v>178</v>
      </c>
      <c r="C21" s="6" t="s">
        <v>74</v>
      </c>
      <c r="D21" s="6" t="s">
        <v>76</v>
      </c>
      <c r="E21" s="6" t="s">
        <v>157</v>
      </c>
      <c r="F21" s="6" t="s">
        <v>159</v>
      </c>
      <c r="G21" s="6" t="s">
        <v>76</v>
      </c>
      <c r="H21" s="6" t="s">
        <v>155</v>
      </c>
      <c r="I21" s="6" t="s">
        <v>156</v>
      </c>
      <c r="J21" s="10" t="s">
        <v>136</v>
      </c>
      <c r="K21" s="20">
        <v>159</v>
      </c>
      <c r="L21" s="20">
        <v>99.746269999999996</v>
      </c>
      <c r="M21" s="20">
        <f t="shared" si="0"/>
        <v>62.733503144654094</v>
      </c>
    </row>
    <row r="22" spans="1:13" ht="33" customHeight="1" x14ac:dyDescent="0.2">
      <c r="A22" s="5">
        <v>10</v>
      </c>
      <c r="B22" s="6" t="s">
        <v>178</v>
      </c>
      <c r="C22" s="6" t="s">
        <v>74</v>
      </c>
      <c r="D22" s="6" t="s">
        <v>76</v>
      </c>
      <c r="E22" s="6" t="s">
        <v>157</v>
      </c>
      <c r="F22" s="6" t="s">
        <v>160</v>
      </c>
      <c r="G22" s="6" t="s">
        <v>76</v>
      </c>
      <c r="H22" s="6" t="s">
        <v>155</v>
      </c>
      <c r="I22" s="6" t="s">
        <v>156</v>
      </c>
      <c r="J22" s="10" t="s">
        <v>137</v>
      </c>
      <c r="K22" s="20">
        <v>1100</v>
      </c>
      <c r="L22" s="20">
        <v>1076.1916100000001</v>
      </c>
      <c r="M22" s="20">
        <f t="shared" si="0"/>
        <v>97.835600909090914</v>
      </c>
    </row>
    <row r="23" spans="1:13" ht="78.75" x14ac:dyDescent="0.2">
      <c r="A23" s="5">
        <v>11</v>
      </c>
      <c r="B23" s="6" t="s">
        <v>178</v>
      </c>
      <c r="C23" s="6" t="s">
        <v>74</v>
      </c>
      <c r="D23" s="6" t="s">
        <v>76</v>
      </c>
      <c r="E23" s="6" t="s">
        <v>157</v>
      </c>
      <c r="F23" s="6" t="s">
        <v>161</v>
      </c>
      <c r="G23" s="6" t="s">
        <v>76</v>
      </c>
      <c r="H23" s="6" t="s">
        <v>155</v>
      </c>
      <c r="I23" s="6" t="s">
        <v>156</v>
      </c>
      <c r="J23" s="10" t="s">
        <v>197</v>
      </c>
      <c r="K23" s="20">
        <v>370</v>
      </c>
      <c r="L23" s="20">
        <v>353.58593999999999</v>
      </c>
      <c r="M23" s="20">
        <f t="shared" si="0"/>
        <v>95.563767567567567</v>
      </c>
    </row>
    <row r="24" spans="1:13" ht="78.75" x14ac:dyDescent="0.2">
      <c r="A24" s="5">
        <v>12</v>
      </c>
      <c r="B24" s="6" t="s">
        <v>178</v>
      </c>
      <c r="C24" s="6" t="s">
        <v>74</v>
      </c>
      <c r="D24" s="6" t="s">
        <v>76</v>
      </c>
      <c r="E24" s="6" t="s">
        <v>157</v>
      </c>
      <c r="F24" s="6" t="s">
        <v>94</v>
      </c>
      <c r="G24" s="6" t="s">
        <v>76</v>
      </c>
      <c r="H24" s="6" t="s">
        <v>155</v>
      </c>
      <c r="I24" s="6" t="s">
        <v>156</v>
      </c>
      <c r="J24" s="10" t="s">
        <v>393</v>
      </c>
      <c r="K24" s="20">
        <v>1300</v>
      </c>
      <c r="L24" s="20">
        <v>3566.2828500000001</v>
      </c>
      <c r="M24" s="20">
        <f t="shared" si="0"/>
        <v>274.32945000000001</v>
      </c>
    </row>
    <row r="25" spans="1:13" ht="54" customHeight="1" x14ac:dyDescent="0.2">
      <c r="A25" s="5">
        <v>13</v>
      </c>
      <c r="B25" s="6" t="s">
        <v>178</v>
      </c>
      <c r="C25" s="6" t="s">
        <v>74</v>
      </c>
      <c r="D25" s="6" t="s">
        <v>76</v>
      </c>
      <c r="E25" s="6" t="s">
        <v>157</v>
      </c>
      <c r="F25" s="6" t="s">
        <v>31</v>
      </c>
      <c r="G25" s="6" t="s">
        <v>76</v>
      </c>
      <c r="H25" s="6" t="s">
        <v>155</v>
      </c>
      <c r="I25" s="6" t="s">
        <v>156</v>
      </c>
      <c r="J25" s="10" t="s">
        <v>493</v>
      </c>
      <c r="K25" s="20">
        <v>3150</v>
      </c>
      <c r="L25" s="20">
        <v>5164.7219100000002</v>
      </c>
      <c r="M25" s="20">
        <f t="shared" si="0"/>
        <v>163.95942571428571</v>
      </c>
    </row>
    <row r="26" spans="1:13" ht="47.25" customHeight="1" x14ac:dyDescent="0.2">
      <c r="A26" s="5">
        <v>14</v>
      </c>
      <c r="B26" s="6" t="s">
        <v>178</v>
      </c>
      <c r="C26" s="6" t="s">
        <v>74</v>
      </c>
      <c r="D26" s="6" t="s">
        <v>76</v>
      </c>
      <c r="E26" s="6" t="s">
        <v>157</v>
      </c>
      <c r="F26" s="6" t="s">
        <v>164</v>
      </c>
      <c r="G26" s="6" t="s">
        <v>76</v>
      </c>
      <c r="H26" s="6" t="s">
        <v>155</v>
      </c>
      <c r="I26" s="6" t="s">
        <v>156</v>
      </c>
      <c r="J26" s="10" t="s">
        <v>494</v>
      </c>
      <c r="K26" s="20">
        <v>2800</v>
      </c>
      <c r="L26" s="20">
        <v>2577.17688</v>
      </c>
      <c r="M26" s="20">
        <f t="shared" si="0"/>
        <v>92.04203142857142</v>
      </c>
    </row>
    <row r="27" spans="1:13" ht="31.5" x14ac:dyDescent="0.2">
      <c r="A27" s="5">
        <v>15</v>
      </c>
      <c r="B27" s="6" t="s">
        <v>178</v>
      </c>
      <c r="C27" s="6" t="s">
        <v>74</v>
      </c>
      <c r="D27" s="6" t="s">
        <v>162</v>
      </c>
      <c r="E27" s="6" t="s">
        <v>75</v>
      </c>
      <c r="F27" s="6" t="s">
        <v>177</v>
      </c>
      <c r="G27" s="6" t="s">
        <v>75</v>
      </c>
      <c r="H27" s="6" t="s">
        <v>155</v>
      </c>
      <c r="I27" s="6" t="s">
        <v>177</v>
      </c>
      <c r="J27" s="10" t="s">
        <v>110</v>
      </c>
      <c r="K27" s="20">
        <f>K28</f>
        <v>48896.2</v>
      </c>
      <c r="L27" s="20">
        <f>L28</f>
        <v>50080.202989999991</v>
      </c>
      <c r="M27" s="20">
        <f t="shared" si="0"/>
        <v>102.42146217906503</v>
      </c>
    </row>
    <row r="28" spans="1:13" ht="31.5" x14ac:dyDescent="0.2">
      <c r="A28" s="5">
        <v>16</v>
      </c>
      <c r="B28" s="6" t="s">
        <v>178</v>
      </c>
      <c r="C28" s="6" t="s">
        <v>74</v>
      </c>
      <c r="D28" s="6" t="s">
        <v>162</v>
      </c>
      <c r="E28" s="6" t="s">
        <v>157</v>
      </c>
      <c r="F28" s="6" t="s">
        <v>177</v>
      </c>
      <c r="G28" s="6" t="s">
        <v>76</v>
      </c>
      <c r="H28" s="6" t="s">
        <v>155</v>
      </c>
      <c r="I28" s="6" t="s">
        <v>156</v>
      </c>
      <c r="J28" s="10" t="s">
        <v>111</v>
      </c>
      <c r="K28" s="20">
        <f>K29+K31+K33+K35</f>
        <v>48896.2</v>
      </c>
      <c r="L28" s="20">
        <f>L29+L31+L33+L35</f>
        <v>50080.202989999991</v>
      </c>
      <c r="M28" s="20">
        <f t="shared" si="0"/>
        <v>102.42146217906503</v>
      </c>
    </row>
    <row r="29" spans="1:13" ht="50.25" customHeight="1" x14ac:dyDescent="0.2">
      <c r="A29" s="5">
        <v>17</v>
      </c>
      <c r="B29" s="6" t="s">
        <v>178</v>
      </c>
      <c r="C29" s="6" t="s">
        <v>74</v>
      </c>
      <c r="D29" s="6" t="s">
        <v>162</v>
      </c>
      <c r="E29" s="6" t="s">
        <v>157</v>
      </c>
      <c r="F29" s="6" t="s">
        <v>70</v>
      </c>
      <c r="G29" s="6" t="s">
        <v>76</v>
      </c>
      <c r="H29" s="6" t="s">
        <v>155</v>
      </c>
      <c r="I29" s="6" t="s">
        <v>156</v>
      </c>
      <c r="J29" s="10" t="s">
        <v>112</v>
      </c>
      <c r="K29" s="20">
        <f>K30</f>
        <v>25250</v>
      </c>
      <c r="L29" s="20">
        <f>L30</f>
        <v>25949.283039999998</v>
      </c>
      <c r="M29" s="20">
        <f t="shared" si="0"/>
        <v>102.76943778217822</v>
      </c>
    </row>
    <row r="30" spans="1:13" ht="94.5" x14ac:dyDescent="0.2">
      <c r="A30" s="5">
        <v>18</v>
      </c>
      <c r="B30" s="6" t="s">
        <v>178</v>
      </c>
      <c r="C30" s="6" t="s">
        <v>74</v>
      </c>
      <c r="D30" s="6" t="s">
        <v>162</v>
      </c>
      <c r="E30" s="6" t="s">
        <v>157</v>
      </c>
      <c r="F30" s="6" t="s">
        <v>233</v>
      </c>
      <c r="G30" s="6" t="s">
        <v>76</v>
      </c>
      <c r="H30" s="6" t="s">
        <v>155</v>
      </c>
      <c r="I30" s="6" t="s">
        <v>156</v>
      </c>
      <c r="J30" s="10" t="s">
        <v>237</v>
      </c>
      <c r="K30" s="20">
        <v>25250</v>
      </c>
      <c r="L30" s="20">
        <v>25949.283039999998</v>
      </c>
      <c r="M30" s="20">
        <f t="shared" si="0"/>
        <v>102.76943778217822</v>
      </c>
    </row>
    <row r="31" spans="1:13" ht="78.75" x14ac:dyDescent="0.2">
      <c r="A31" s="5">
        <v>19</v>
      </c>
      <c r="B31" s="6" t="s">
        <v>178</v>
      </c>
      <c r="C31" s="6" t="s">
        <v>74</v>
      </c>
      <c r="D31" s="6" t="s">
        <v>162</v>
      </c>
      <c r="E31" s="6" t="s">
        <v>157</v>
      </c>
      <c r="F31" s="6" t="s">
        <v>71</v>
      </c>
      <c r="G31" s="6" t="s">
        <v>76</v>
      </c>
      <c r="H31" s="6" t="s">
        <v>155</v>
      </c>
      <c r="I31" s="6" t="s">
        <v>156</v>
      </c>
      <c r="J31" s="10" t="s">
        <v>189</v>
      </c>
      <c r="K31" s="20">
        <f>K32</f>
        <v>141.6</v>
      </c>
      <c r="L31" s="20">
        <f>L32</f>
        <v>135.53045</v>
      </c>
      <c r="M31" s="20">
        <f t="shared" si="0"/>
        <v>95.713594632768363</v>
      </c>
    </row>
    <row r="32" spans="1:13" ht="110.25" x14ac:dyDescent="0.2">
      <c r="A32" s="5">
        <v>20</v>
      </c>
      <c r="B32" s="6" t="s">
        <v>178</v>
      </c>
      <c r="C32" s="6" t="s">
        <v>74</v>
      </c>
      <c r="D32" s="6" t="s">
        <v>162</v>
      </c>
      <c r="E32" s="6" t="s">
        <v>157</v>
      </c>
      <c r="F32" s="6" t="s">
        <v>234</v>
      </c>
      <c r="G32" s="6" t="s">
        <v>76</v>
      </c>
      <c r="H32" s="6" t="s">
        <v>155</v>
      </c>
      <c r="I32" s="6" t="s">
        <v>156</v>
      </c>
      <c r="J32" s="10" t="s">
        <v>238</v>
      </c>
      <c r="K32" s="20">
        <v>141.6</v>
      </c>
      <c r="L32" s="20">
        <v>135.53045</v>
      </c>
      <c r="M32" s="20">
        <f t="shared" si="0"/>
        <v>95.713594632768363</v>
      </c>
    </row>
    <row r="33" spans="1:13" ht="63" x14ac:dyDescent="0.2">
      <c r="A33" s="5">
        <v>21</v>
      </c>
      <c r="B33" s="6" t="s">
        <v>178</v>
      </c>
      <c r="C33" s="6" t="s">
        <v>74</v>
      </c>
      <c r="D33" s="6" t="s">
        <v>162</v>
      </c>
      <c r="E33" s="6" t="s">
        <v>157</v>
      </c>
      <c r="F33" s="6" t="s">
        <v>72</v>
      </c>
      <c r="G33" s="6" t="s">
        <v>76</v>
      </c>
      <c r="H33" s="6" t="s">
        <v>155</v>
      </c>
      <c r="I33" s="6" t="s">
        <v>156</v>
      </c>
      <c r="J33" s="10" t="s">
        <v>113</v>
      </c>
      <c r="K33" s="20">
        <f>K34</f>
        <v>26192.3</v>
      </c>
      <c r="L33" s="20">
        <f>L34</f>
        <v>26820.608939999998</v>
      </c>
      <c r="M33" s="20">
        <f t="shared" si="0"/>
        <v>102.39883072506042</v>
      </c>
    </row>
    <row r="34" spans="1:13" ht="94.5" x14ac:dyDescent="0.2">
      <c r="A34" s="5">
        <v>22</v>
      </c>
      <c r="B34" s="6" t="s">
        <v>178</v>
      </c>
      <c r="C34" s="6" t="s">
        <v>74</v>
      </c>
      <c r="D34" s="6" t="s">
        <v>162</v>
      </c>
      <c r="E34" s="6" t="s">
        <v>157</v>
      </c>
      <c r="F34" s="6" t="s">
        <v>235</v>
      </c>
      <c r="G34" s="6" t="s">
        <v>76</v>
      </c>
      <c r="H34" s="6" t="s">
        <v>155</v>
      </c>
      <c r="I34" s="6" t="s">
        <v>156</v>
      </c>
      <c r="J34" s="10" t="s">
        <v>239</v>
      </c>
      <c r="K34" s="20">
        <v>26192.3</v>
      </c>
      <c r="L34" s="20">
        <v>26820.608939999998</v>
      </c>
      <c r="M34" s="20">
        <f t="shared" si="0"/>
        <v>102.39883072506042</v>
      </c>
    </row>
    <row r="35" spans="1:13" ht="63" x14ac:dyDescent="0.2">
      <c r="A35" s="5">
        <v>23</v>
      </c>
      <c r="B35" s="6" t="s">
        <v>178</v>
      </c>
      <c r="C35" s="6" t="s">
        <v>74</v>
      </c>
      <c r="D35" s="6" t="s">
        <v>162</v>
      </c>
      <c r="E35" s="6" t="s">
        <v>157</v>
      </c>
      <c r="F35" s="6" t="s">
        <v>73</v>
      </c>
      <c r="G35" s="6" t="s">
        <v>76</v>
      </c>
      <c r="H35" s="6" t="s">
        <v>155</v>
      </c>
      <c r="I35" s="6" t="s">
        <v>156</v>
      </c>
      <c r="J35" s="10" t="s">
        <v>114</v>
      </c>
      <c r="K35" s="20">
        <f>K36</f>
        <v>-2687.7</v>
      </c>
      <c r="L35" s="20">
        <f>L36</f>
        <v>-2825.2194399999998</v>
      </c>
      <c r="M35" s="20">
        <f t="shared" si="0"/>
        <v>105.11662164676116</v>
      </c>
    </row>
    <row r="36" spans="1:13" ht="81" customHeight="1" x14ac:dyDescent="0.2">
      <c r="A36" s="5">
        <v>24</v>
      </c>
      <c r="B36" s="6" t="s">
        <v>178</v>
      </c>
      <c r="C36" s="6" t="s">
        <v>74</v>
      </c>
      <c r="D36" s="6" t="s">
        <v>162</v>
      </c>
      <c r="E36" s="6" t="s">
        <v>157</v>
      </c>
      <c r="F36" s="6" t="s">
        <v>236</v>
      </c>
      <c r="G36" s="6" t="s">
        <v>76</v>
      </c>
      <c r="H36" s="6" t="s">
        <v>155</v>
      </c>
      <c r="I36" s="6" t="s">
        <v>156</v>
      </c>
      <c r="J36" s="10" t="s">
        <v>240</v>
      </c>
      <c r="K36" s="20">
        <v>-2687.7</v>
      </c>
      <c r="L36" s="20">
        <v>-2825.2194399999998</v>
      </c>
      <c r="M36" s="20">
        <f t="shared" si="0"/>
        <v>105.11662164676116</v>
      </c>
    </row>
    <row r="37" spans="1:13" ht="19.5" customHeight="1" x14ac:dyDescent="0.2">
      <c r="A37" s="5">
        <v>25</v>
      </c>
      <c r="B37" s="6" t="s">
        <v>178</v>
      </c>
      <c r="C37" s="6" t="s">
        <v>74</v>
      </c>
      <c r="D37" s="6" t="s">
        <v>148</v>
      </c>
      <c r="E37" s="6" t="s">
        <v>75</v>
      </c>
      <c r="F37" s="6" t="s">
        <v>177</v>
      </c>
      <c r="G37" s="6" t="s">
        <v>75</v>
      </c>
      <c r="H37" s="6" t="s">
        <v>155</v>
      </c>
      <c r="I37" s="6" t="s">
        <v>177</v>
      </c>
      <c r="J37" s="10" t="s">
        <v>46</v>
      </c>
      <c r="K37" s="20">
        <f>K38+K48+K44+K46</f>
        <v>64623.4</v>
      </c>
      <c r="L37" s="20">
        <f>L38+L48+L44+L46</f>
        <v>56314.026829999995</v>
      </c>
      <c r="M37" s="20">
        <f t="shared" si="0"/>
        <v>87.14185083112308</v>
      </c>
    </row>
    <row r="38" spans="1:13" ht="23.25" customHeight="1" x14ac:dyDescent="0.2">
      <c r="A38" s="5">
        <v>26</v>
      </c>
      <c r="B38" s="6" t="s">
        <v>178</v>
      </c>
      <c r="C38" s="6" t="s">
        <v>74</v>
      </c>
      <c r="D38" s="6" t="s">
        <v>148</v>
      </c>
      <c r="E38" s="6" t="s">
        <v>76</v>
      </c>
      <c r="F38" s="6" t="s">
        <v>177</v>
      </c>
      <c r="G38" s="6" t="s">
        <v>75</v>
      </c>
      <c r="H38" s="6" t="s">
        <v>155</v>
      </c>
      <c r="I38" s="6" t="s">
        <v>156</v>
      </c>
      <c r="J38" s="10" t="s">
        <v>244</v>
      </c>
      <c r="K38" s="20">
        <f>K39+K41</f>
        <v>60598.5</v>
      </c>
      <c r="L38" s="20">
        <f>L39+L41</f>
        <v>54507.524519999999</v>
      </c>
      <c r="M38" s="20">
        <f t="shared" si="0"/>
        <v>89.94863655040966</v>
      </c>
    </row>
    <row r="39" spans="1:13" ht="31.5" x14ac:dyDescent="0.2">
      <c r="A39" s="5">
        <v>27</v>
      </c>
      <c r="B39" s="6" t="s">
        <v>178</v>
      </c>
      <c r="C39" s="6" t="s">
        <v>74</v>
      </c>
      <c r="D39" s="6" t="s">
        <v>148</v>
      </c>
      <c r="E39" s="6" t="s">
        <v>76</v>
      </c>
      <c r="F39" s="6" t="s">
        <v>158</v>
      </c>
      <c r="G39" s="6" t="s">
        <v>76</v>
      </c>
      <c r="H39" s="6" t="s">
        <v>155</v>
      </c>
      <c r="I39" s="6" t="s">
        <v>156</v>
      </c>
      <c r="J39" s="10" t="s">
        <v>242</v>
      </c>
      <c r="K39" s="20">
        <f>K40</f>
        <v>55850</v>
      </c>
      <c r="L39" s="20">
        <f>L40</f>
        <v>50330.010029999998</v>
      </c>
      <c r="M39" s="20">
        <f t="shared" si="0"/>
        <v>90.116401128021479</v>
      </c>
    </row>
    <row r="40" spans="1:13" ht="31.5" x14ac:dyDescent="0.2">
      <c r="A40" s="5">
        <v>28</v>
      </c>
      <c r="B40" s="6" t="s">
        <v>178</v>
      </c>
      <c r="C40" s="6" t="s">
        <v>74</v>
      </c>
      <c r="D40" s="6" t="s">
        <v>148</v>
      </c>
      <c r="E40" s="6" t="s">
        <v>76</v>
      </c>
      <c r="F40" s="6" t="s">
        <v>243</v>
      </c>
      <c r="G40" s="6" t="s">
        <v>76</v>
      </c>
      <c r="H40" s="6" t="s">
        <v>155</v>
      </c>
      <c r="I40" s="6" t="s">
        <v>156</v>
      </c>
      <c r="J40" s="10" t="s">
        <v>242</v>
      </c>
      <c r="K40" s="20">
        <v>55850</v>
      </c>
      <c r="L40" s="20">
        <v>50330.010029999998</v>
      </c>
      <c r="M40" s="20">
        <f t="shared" si="0"/>
        <v>90.116401128021479</v>
      </c>
    </row>
    <row r="41" spans="1:13" ht="31.5" x14ac:dyDescent="0.2">
      <c r="A41" s="5">
        <v>29</v>
      </c>
      <c r="B41" s="6" t="s">
        <v>178</v>
      </c>
      <c r="C41" s="6" t="s">
        <v>74</v>
      </c>
      <c r="D41" s="6" t="s">
        <v>148</v>
      </c>
      <c r="E41" s="6" t="s">
        <v>76</v>
      </c>
      <c r="F41" s="6" t="s">
        <v>159</v>
      </c>
      <c r="G41" s="6" t="s">
        <v>76</v>
      </c>
      <c r="H41" s="6" t="s">
        <v>155</v>
      </c>
      <c r="I41" s="6" t="s">
        <v>156</v>
      </c>
      <c r="J41" s="10" t="s">
        <v>245</v>
      </c>
      <c r="K41" s="20">
        <f>K42+K43</f>
        <v>4748.5</v>
      </c>
      <c r="L41" s="20">
        <f>L42+L43</f>
        <v>4177.5144900000005</v>
      </c>
      <c r="M41" s="20">
        <f t="shared" si="0"/>
        <v>87.975455196377823</v>
      </c>
    </row>
    <row r="42" spans="1:13" ht="53.25" customHeight="1" x14ac:dyDescent="0.2">
      <c r="A42" s="5">
        <v>30</v>
      </c>
      <c r="B42" s="6" t="s">
        <v>178</v>
      </c>
      <c r="C42" s="6" t="s">
        <v>74</v>
      </c>
      <c r="D42" s="6" t="s">
        <v>148</v>
      </c>
      <c r="E42" s="6" t="s">
        <v>76</v>
      </c>
      <c r="F42" s="6" t="s">
        <v>246</v>
      </c>
      <c r="G42" s="6" t="s">
        <v>76</v>
      </c>
      <c r="H42" s="6" t="s">
        <v>155</v>
      </c>
      <c r="I42" s="6" t="s">
        <v>156</v>
      </c>
      <c r="J42" s="10" t="s">
        <v>247</v>
      </c>
      <c r="K42" s="20">
        <v>4750</v>
      </c>
      <c r="L42" s="20">
        <v>4178.9987700000001</v>
      </c>
      <c r="M42" s="20">
        <f t="shared" si="0"/>
        <v>87.97892147368421</v>
      </c>
    </row>
    <row r="43" spans="1:13" ht="51" customHeight="1" x14ac:dyDescent="0.2">
      <c r="A43" s="5">
        <v>31</v>
      </c>
      <c r="B43" s="6" t="s">
        <v>178</v>
      </c>
      <c r="C43" s="6" t="s">
        <v>74</v>
      </c>
      <c r="D43" s="6" t="s">
        <v>148</v>
      </c>
      <c r="E43" s="6" t="s">
        <v>76</v>
      </c>
      <c r="F43" s="6" t="s">
        <v>486</v>
      </c>
      <c r="G43" s="6" t="s">
        <v>76</v>
      </c>
      <c r="H43" s="6" t="s">
        <v>155</v>
      </c>
      <c r="I43" s="6" t="s">
        <v>156</v>
      </c>
      <c r="J43" s="10" t="s">
        <v>487</v>
      </c>
      <c r="K43" s="20">
        <v>-1.5</v>
      </c>
      <c r="L43" s="20">
        <v>-1.48428</v>
      </c>
      <c r="M43" s="20">
        <f t="shared" si="0"/>
        <v>98.952000000000012</v>
      </c>
    </row>
    <row r="44" spans="1:13" ht="29.25" customHeight="1" x14ac:dyDescent="0.2">
      <c r="A44" s="5">
        <v>32</v>
      </c>
      <c r="B44" s="6" t="s">
        <v>178</v>
      </c>
      <c r="C44" s="6" t="s">
        <v>74</v>
      </c>
      <c r="D44" s="6" t="s">
        <v>148</v>
      </c>
      <c r="E44" s="6" t="s">
        <v>157</v>
      </c>
      <c r="F44" s="6" t="s">
        <v>177</v>
      </c>
      <c r="G44" s="6" t="s">
        <v>157</v>
      </c>
      <c r="H44" s="6" t="s">
        <v>155</v>
      </c>
      <c r="I44" s="6" t="s">
        <v>156</v>
      </c>
      <c r="J44" s="10" t="s">
        <v>485</v>
      </c>
      <c r="K44" s="20">
        <f>K45</f>
        <v>-442.1</v>
      </c>
      <c r="L44" s="20">
        <f>L45</f>
        <v>-442.11</v>
      </c>
      <c r="M44" s="20">
        <f t="shared" si="0"/>
        <v>100.00226193168966</v>
      </c>
    </row>
    <row r="45" spans="1:13" ht="21" customHeight="1" x14ac:dyDescent="0.2">
      <c r="A45" s="5">
        <v>33</v>
      </c>
      <c r="B45" s="6" t="s">
        <v>178</v>
      </c>
      <c r="C45" s="6" t="s">
        <v>74</v>
      </c>
      <c r="D45" s="6" t="s">
        <v>148</v>
      </c>
      <c r="E45" s="6" t="s">
        <v>157</v>
      </c>
      <c r="F45" s="6" t="s">
        <v>158</v>
      </c>
      <c r="G45" s="6" t="s">
        <v>157</v>
      </c>
      <c r="H45" s="6" t="s">
        <v>155</v>
      </c>
      <c r="I45" s="6" t="s">
        <v>156</v>
      </c>
      <c r="J45" s="10" t="s">
        <v>485</v>
      </c>
      <c r="K45" s="20">
        <v>-442.1</v>
      </c>
      <c r="L45" s="20">
        <v>-442.11</v>
      </c>
      <c r="M45" s="20">
        <f t="shared" si="0"/>
        <v>100.00226193168966</v>
      </c>
    </row>
    <row r="46" spans="1:13" ht="23.25" customHeight="1" x14ac:dyDescent="0.2">
      <c r="A46" s="5">
        <v>34</v>
      </c>
      <c r="B46" s="6" t="s">
        <v>178</v>
      </c>
      <c r="C46" s="6" t="s">
        <v>74</v>
      </c>
      <c r="D46" s="6" t="s">
        <v>148</v>
      </c>
      <c r="E46" s="6" t="s">
        <v>162</v>
      </c>
      <c r="F46" s="6" t="s">
        <v>177</v>
      </c>
      <c r="G46" s="6" t="s">
        <v>76</v>
      </c>
      <c r="H46" s="6" t="s">
        <v>155</v>
      </c>
      <c r="I46" s="6" t="s">
        <v>156</v>
      </c>
      <c r="J46" s="10" t="s">
        <v>484</v>
      </c>
      <c r="K46" s="20">
        <f>K47</f>
        <v>16.8</v>
      </c>
      <c r="L46" s="20">
        <f>L47</f>
        <v>16.821290000000001</v>
      </c>
      <c r="M46" s="20">
        <f t="shared" si="0"/>
        <v>100.12672619047621</v>
      </c>
    </row>
    <row r="47" spans="1:13" ht="21.75" customHeight="1" x14ac:dyDescent="0.2">
      <c r="A47" s="5">
        <v>35</v>
      </c>
      <c r="B47" s="6" t="s">
        <v>178</v>
      </c>
      <c r="C47" s="6" t="s">
        <v>74</v>
      </c>
      <c r="D47" s="6" t="s">
        <v>148</v>
      </c>
      <c r="E47" s="6" t="s">
        <v>162</v>
      </c>
      <c r="F47" s="6" t="s">
        <v>158</v>
      </c>
      <c r="G47" s="6" t="s">
        <v>76</v>
      </c>
      <c r="H47" s="6" t="s">
        <v>155</v>
      </c>
      <c r="I47" s="6" t="s">
        <v>156</v>
      </c>
      <c r="J47" s="10" t="s">
        <v>484</v>
      </c>
      <c r="K47" s="20">
        <v>16.8</v>
      </c>
      <c r="L47" s="20">
        <v>16.821290000000001</v>
      </c>
      <c r="M47" s="20">
        <f t="shared" si="0"/>
        <v>100.12672619047621</v>
      </c>
    </row>
    <row r="48" spans="1:13" s="11" customFormat="1" ht="21" customHeight="1" x14ac:dyDescent="0.2">
      <c r="A48" s="5">
        <v>36</v>
      </c>
      <c r="B48" s="6" t="s">
        <v>178</v>
      </c>
      <c r="C48" s="6" t="s">
        <v>74</v>
      </c>
      <c r="D48" s="6" t="s">
        <v>148</v>
      </c>
      <c r="E48" s="6" t="s">
        <v>105</v>
      </c>
      <c r="F48" s="6" t="s">
        <v>177</v>
      </c>
      <c r="G48" s="6" t="s">
        <v>157</v>
      </c>
      <c r="H48" s="6" t="s">
        <v>155</v>
      </c>
      <c r="I48" s="6" t="s">
        <v>156</v>
      </c>
      <c r="J48" s="10" t="s">
        <v>85</v>
      </c>
      <c r="K48" s="20">
        <f>K49</f>
        <v>4450.2</v>
      </c>
      <c r="L48" s="20">
        <f>L49</f>
        <v>2231.7910200000001</v>
      </c>
      <c r="M48" s="20">
        <f t="shared" si="0"/>
        <v>50.150353242550906</v>
      </c>
    </row>
    <row r="49" spans="1:13" s="11" customFormat="1" ht="31.5" x14ac:dyDescent="0.2">
      <c r="A49" s="5">
        <v>37</v>
      </c>
      <c r="B49" s="6" t="s">
        <v>178</v>
      </c>
      <c r="C49" s="6" t="s">
        <v>74</v>
      </c>
      <c r="D49" s="6" t="s">
        <v>148</v>
      </c>
      <c r="E49" s="6" t="s">
        <v>105</v>
      </c>
      <c r="F49" s="6" t="s">
        <v>159</v>
      </c>
      <c r="G49" s="6" t="s">
        <v>157</v>
      </c>
      <c r="H49" s="6" t="s">
        <v>155</v>
      </c>
      <c r="I49" s="6" t="s">
        <v>156</v>
      </c>
      <c r="J49" s="10" t="s">
        <v>84</v>
      </c>
      <c r="K49" s="20">
        <v>4450.2</v>
      </c>
      <c r="L49" s="20">
        <v>2231.7910200000001</v>
      </c>
      <c r="M49" s="20">
        <f t="shared" si="0"/>
        <v>50.150353242550906</v>
      </c>
    </row>
    <row r="50" spans="1:13" ht="15.75" x14ac:dyDescent="0.2">
      <c r="A50" s="5">
        <v>38</v>
      </c>
      <c r="B50" s="6" t="s">
        <v>177</v>
      </c>
      <c r="C50" s="6" t="s">
        <v>74</v>
      </c>
      <c r="D50" s="6" t="s">
        <v>149</v>
      </c>
      <c r="E50" s="6" t="s">
        <v>75</v>
      </c>
      <c r="F50" s="6" t="s">
        <v>177</v>
      </c>
      <c r="G50" s="6" t="s">
        <v>75</v>
      </c>
      <c r="H50" s="6" t="s">
        <v>155</v>
      </c>
      <c r="I50" s="6" t="s">
        <v>177</v>
      </c>
      <c r="J50" s="10" t="s">
        <v>35</v>
      </c>
      <c r="K50" s="20">
        <f>K51</f>
        <v>2050</v>
      </c>
      <c r="L50" s="20">
        <f>L51</f>
        <v>1793.55</v>
      </c>
      <c r="M50" s="20">
        <f t="shared" si="0"/>
        <v>87.490243902439019</v>
      </c>
    </row>
    <row r="51" spans="1:13" ht="31.5" x14ac:dyDescent="0.2">
      <c r="A51" s="5">
        <v>39</v>
      </c>
      <c r="B51" s="6" t="s">
        <v>178</v>
      </c>
      <c r="C51" s="6" t="s">
        <v>74</v>
      </c>
      <c r="D51" s="6" t="s">
        <v>149</v>
      </c>
      <c r="E51" s="6" t="s">
        <v>162</v>
      </c>
      <c r="F51" s="6" t="s">
        <v>177</v>
      </c>
      <c r="G51" s="6" t="s">
        <v>76</v>
      </c>
      <c r="H51" s="6" t="s">
        <v>155</v>
      </c>
      <c r="I51" s="6" t="s">
        <v>156</v>
      </c>
      <c r="J51" s="10" t="s">
        <v>109</v>
      </c>
      <c r="K51" s="20">
        <f>K52</f>
        <v>2050</v>
      </c>
      <c r="L51" s="20">
        <f>L52</f>
        <v>1793.55</v>
      </c>
      <c r="M51" s="20">
        <f t="shared" si="0"/>
        <v>87.490243902439019</v>
      </c>
    </row>
    <row r="52" spans="1:13" ht="47.25" x14ac:dyDescent="0.2">
      <c r="A52" s="5">
        <v>40</v>
      </c>
      <c r="B52" s="6" t="s">
        <v>178</v>
      </c>
      <c r="C52" s="6" t="s">
        <v>74</v>
      </c>
      <c r="D52" s="6" t="s">
        <v>149</v>
      </c>
      <c r="E52" s="6" t="s">
        <v>162</v>
      </c>
      <c r="F52" s="6" t="s">
        <v>158</v>
      </c>
      <c r="G52" s="6" t="s">
        <v>76</v>
      </c>
      <c r="H52" s="6" t="s">
        <v>155</v>
      </c>
      <c r="I52" s="6" t="s">
        <v>156</v>
      </c>
      <c r="J52" s="10" t="s">
        <v>55</v>
      </c>
      <c r="K52" s="20">
        <v>2050</v>
      </c>
      <c r="L52" s="20">
        <v>1793.55</v>
      </c>
      <c r="M52" s="20">
        <f t="shared" si="0"/>
        <v>87.490243902439019</v>
      </c>
    </row>
    <row r="53" spans="1:13" ht="31.5" x14ac:dyDescent="0.2">
      <c r="A53" s="5">
        <v>41</v>
      </c>
      <c r="B53" s="6" t="s">
        <v>177</v>
      </c>
      <c r="C53" s="6" t="s">
        <v>74</v>
      </c>
      <c r="D53" s="6" t="s">
        <v>150</v>
      </c>
      <c r="E53" s="6" t="s">
        <v>75</v>
      </c>
      <c r="F53" s="6" t="s">
        <v>177</v>
      </c>
      <c r="G53" s="6" t="s">
        <v>75</v>
      </c>
      <c r="H53" s="6" t="s">
        <v>155</v>
      </c>
      <c r="I53" s="6" t="s">
        <v>177</v>
      </c>
      <c r="J53" s="10" t="s">
        <v>120</v>
      </c>
      <c r="K53" s="20">
        <f>K54+K56+K64</f>
        <v>17118.3</v>
      </c>
      <c r="L53" s="20">
        <f>L54+L56+L64</f>
        <v>18839.73286</v>
      </c>
      <c r="M53" s="20">
        <f t="shared" si="0"/>
        <v>110.05609704234649</v>
      </c>
    </row>
    <row r="54" spans="1:13" ht="31.5" x14ac:dyDescent="0.2">
      <c r="A54" s="5">
        <v>42</v>
      </c>
      <c r="B54" s="6" t="s">
        <v>37</v>
      </c>
      <c r="C54" s="6" t="s">
        <v>74</v>
      </c>
      <c r="D54" s="6" t="s">
        <v>150</v>
      </c>
      <c r="E54" s="6" t="s">
        <v>162</v>
      </c>
      <c r="F54" s="6" t="s">
        <v>177</v>
      </c>
      <c r="G54" s="6" t="s">
        <v>75</v>
      </c>
      <c r="H54" s="6" t="s">
        <v>155</v>
      </c>
      <c r="I54" s="6" t="s">
        <v>165</v>
      </c>
      <c r="J54" s="10" t="s">
        <v>121</v>
      </c>
      <c r="K54" s="20">
        <f>K55</f>
        <v>3800</v>
      </c>
      <c r="L54" s="20">
        <f>L55</f>
        <v>3834.8142800000001</v>
      </c>
      <c r="M54" s="20">
        <f t="shared" si="0"/>
        <v>100.91616526315789</v>
      </c>
    </row>
    <row r="55" spans="1:13" ht="47.25" x14ac:dyDescent="0.2">
      <c r="A55" s="5">
        <v>43</v>
      </c>
      <c r="B55" s="6" t="s">
        <v>37</v>
      </c>
      <c r="C55" s="6" t="s">
        <v>74</v>
      </c>
      <c r="D55" s="6" t="s">
        <v>150</v>
      </c>
      <c r="E55" s="6" t="s">
        <v>162</v>
      </c>
      <c r="F55" s="6" t="s">
        <v>166</v>
      </c>
      <c r="G55" s="6" t="s">
        <v>148</v>
      </c>
      <c r="H55" s="6" t="s">
        <v>167</v>
      </c>
      <c r="I55" s="6" t="s">
        <v>165</v>
      </c>
      <c r="J55" s="10" t="s">
        <v>196</v>
      </c>
      <c r="K55" s="20">
        <v>3800</v>
      </c>
      <c r="L55" s="20">
        <v>3834.8142800000001</v>
      </c>
      <c r="M55" s="20">
        <f t="shared" si="0"/>
        <v>100.91616526315789</v>
      </c>
    </row>
    <row r="56" spans="1:13" ht="78.75" x14ac:dyDescent="0.2">
      <c r="A56" s="5">
        <v>44</v>
      </c>
      <c r="B56" s="6" t="s">
        <v>38</v>
      </c>
      <c r="C56" s="6" t="s">
        <v>74</v>
      </c>
      <c r="D56" s="6" t="s">
        <v>150</v>
      </c>
      <c r="E56" s="6" t="s">
        <v>148</v>
      </c>
      <c r="F56" s="6" t="s">
        <v>177</v>
      </c>
      <c r="G56" s="6" t="s">
        <v>75</v>
      </c>
      <c r="H56" s="6" t="s">
        <v>155</v>
      </c>
      <c r="I56" s="6" t="s">
        <v>165</v>
      </c>
      <c r="J56" s="10" t="s">
        <v>49</v>
      </c>
      <c r="K56" s="20">
        <f>K57+K60+K62</f>
        <v>13268.7</v>
      </c>
      <c r="L56" s="20">
        <f>L57+L60+L62</f>
        <v>14955.3217</v>
      </c>
      <c r="M56" s="20">
        <f t="shared" si="0"/>
        <v>112.71128068311138</v>
      </c>
    </row>
    <row r="57" spans="1:13" ht="63" x14ac:dyDescent="0.2">
      <c r="A57" s="5">
        <v>45</v>
      </c>
      <c r="B57" s="6" t="s">
        <v>38</v>
      </c>
      <c r="C57" s="6" t="s">
        <v>74</v>
      </c>
      <c r="D57" s="6" t="s">
        <v>150</v>
      </c>
      <c r="E57" s="6" t="s">
        <v>148</v>
      </c>
      <c r="F57" s="6" t="s">
        <v>158</v>
      </c>
      <c r="G57" s="6" t="s">
        <v>75</v>
      </c>
      <c r="H57" s="6" t="s">
        <v>155</v>
      </c>
      <c r="I57" s="6" t="s">
        <v>165</v>
      </c>
      <c r="J57" s="10" t="s">
        <v>122</v>
      </c>
      <c r="K57" s="20">
        <f>K58+K59</f>
        <v>5502</v>
      </c>
      <c r="L57" s="20">
        <f>L58+L59</f>
        <v>7344.05069</v>
      </c>
      <c r="M57" s="20">
        <f t="shared" si="0"/>
        <v>133.47965630679752</v>
      </c>
    </row>
    <row r="58" spans="1:13" ht="78.75" x14ac:dyDescent="0.2">
      <c r="A58" s="5">
        <v>46</v>
      </c>
      <c r="B58" s="6" t="s">
        <v>38</v>
      </c>
      <c r="C58" s="6" t="s">
        <v>74</v>
      </c>
      <c r="D58" s="6" t="s">
        <v>150</v>
      </c>
      <c r="E58" s="6" t="s">
        <v>148</v>
      </c>
      <c r="F58" s="6" t="s">
        <v>95</v>
      </c>
      <c r="G58" s="6" t="s">
        <v>148</v>
      </c>
      <c r="H58" s="6" t="s">
        <v>167</v>
      </c>
      <c r="I58" s="6" t="s">
        <v>165</v>
      </c>
      <c r="J58" s="10" t="s">
        <v>511</v>
      </c>
      <c r="K58" s="20">
        <v>5147</v>
      </c>
      <c r="L58" s="20">
        <v>6736.9215599999998</v>
      </c>
      <c r="M58" s="20">
        <f t="shared" si="0"/>
        <v>130.89025762580144</v>
      </c>
    </row>
    <row r="59" spans="1:13" ht="75.75" customHeight="1" x14ac:dyDescent="0.2">
      <c r="A59" s="5">
        <v>47</v>
      </c>
      <c r="B59" s="6" t="s">
        <v>38</v>
      </c>
      <c r="C59" s="6" t="s">
        <v>74</v>
      </c>
      <c r="D59" s="6" t="s">
        <v>150</v>
      </c>
      <c r="E59" s="6" t="s">
        <v>148</v>
      </c>
      <c r="F59" s="6" t="s">
        <v>95</v>
      </c>
      <c r="G59" s="6" t="s">
        <v>148</v>
      </c>
      <c r="H59" s="6" t="s">
        <v>510</v>
      </c>
      <c r="I59" s="6" t="s">
        <v>165</v>
      </c>
      <c r="J59" s="10" t="s">
        <v>512</v>
      </c>
      <c r="K59" s="20">
        <v>355</v>
      </c>
      <c r="L59" s="20">
        <v>607.12913000000003</v>
      </c>
      <c r="M59" s="20">
        <f t="shared" si="0"/>
        <v>171.02229014084509</v>
      </c>
    </row>
    <row r="60" spans="1:13" ht="63" x14ac:dyDescent="0.2">
      <c r="A60" s="5">
        <v>48</v>
      </c>
      <c r="B60" s="6" t="s">
        <v>38</v>
      </c>
      <c r="C60" s="6" t="s">
        <v>74</v>
      </c>
      <c r="D60" s="6" t="s">
        <v>150</v>
      </c>
      <c r="E60" s="6" t="s">
        <v>148</v>
      </c>
      <c r="F60" s="6" t="s">
        <v>159</v>
      </c>
      <c r="G60" s="6" t="s">
        <v>75</v>
      </c>
      <c r="H60" s="6" t="s">
        <v>155</v>
      </c>
      <c r="I60" s="6" t="s">
        <v>165</v>
      </c>
      <c r="J60" s="10" t="s">
        <v>103</v>
      </c>
      <c r="K60" s="20">
        <f>K61</f>
        <v>2916.7</v>
      </c>
      <c r="L60" s="20">
        <f>L61</f>
        <v>2747.8982700000001</v>
      </c>
      <c r="M60" s="20">
        <f t="shared" si="0"/>
        <v>94.21257825624852</v>
      </c>
    </row>
    <row r="61" spans="1:13" ht="63" x14ac:dyDescent="0.2">
      <c r="A61" s="5">
        <v>49</v>
      </c>
      <c r="B61" s="6" t="s">
        <v>38</v>
      </c>
      <c r="C61" s="6" t="s">
        <v>74</v>
      </c>
      <c r="D61" s="6" t="s">
        <v>150</v>
      </c>
      <c r="E61" s="6" t="s">
        <v>148</v>
      </c>
      <c r="F61" s="6" t="s">
        <v>169</v>
      </c>
      <c r="G61" s="6" t="s">
        <v>148</v>
      </c>
      <c r="H61" s="6" t="s">
        <v>155</v>
      </c>
      <c r="I61" s="6" t="s">
        <v>165</v>
      </c>
      <c r="J61" s="10" t="s">
        <v>395</v>
      </c>
      <c r="K61" s="20">
        <v>2916.7</v>
      </c>
      <c r="L61" s="20">
        <v>2747.8982700000001</v>
      </c>
      <c r="M61" s="20">
        <f t="shared" si="0"/>
        <v>94.21257825624852</v>
      </c>
    </row>
    <row r="62" spans="1:13" ht="78.75" x14ac:dyDescent="0.2">
      <c r="A62" s="5">
        <v>50</v>
      </c>
      <c r="B62" s="6" t="s">
        <v>38</v>
      </c>
      <c r="C62" s="6" t="s">
        <v>74</v>
      </c>
      <c r="D62" s="6" t="s">
        <v>150</v>
      </c>
      <c r="E62" s="6" t="s">
        <v>148</v>
      </c>
      <c r="F62" s="6" t="s">
        <v>160</v>
      </c>
      <c r="G62" s="6" t="s">
        <v>75</v>
      </c>
      <c r="H62" s="6" t="s">
        <v>155</v>
      </c>
      <c r="I62" s="6" t="s">
        <v>165</v>
      </c>
      <c r="J62" s="10" t="s">
        <v>380</v>
      </c>
      <c r="K62" s="20">
        <f>K63</f>
        <v>4850</v>
      </c>
      <c r="L62" s="20">
        <f>L63</f>
        <v>4863.3727399999998</v>
      </c>
      <c r="M62" s="20">
        <f t="shared" si="0"/>
        <v>100.27572659793813</v>
      </c>
    </row>
    <row r="63" spans="1:13" ht="63" x14ac:dyDescent="0.2">
      <c r="A63" s="5">
        <v>51</v>
      </c>
      <c r="B63" s="6" t="s">
        <v>38</v>
      </c>
      <c r="C63" s="6" t="s">
        <v>74</v>
      </c>
      <c r="D63" s="6" t="s">
        <v>150</v>
      </c>
      <c r="E63" s="6" t="s">
        <v>148</v>
      </c>
      <c r="F63" s="6" t="s">
        <v>170</v>
      </c>
      <c r="G63" s="6" t="s">
        <v>148</v>
      </c>
      <c r="H63" s="6" t="s">
        <v>155</v>
      </c>
      <c r="I63" s="6" t="s">
        <v>165</v>
      </c>
      <c r="J63" s="10" t="s">
        <v>396</v>
      </c>
      <c r="K63" s="20">
        <v>4850</v>
      </c>
      <c r="L63" s="20">
        <v>4863.3727399999998</v>
      </c>
      <c r="M63" s="20">
        <f t="shared" si="0"/>
        <v>100.27572659793813</v>
      </c>
    </row>
    <row r="64" spans="1:13" s="11" customFormat="1" ht="15.75" x14ac:dyDescent="0.2">
      <c r="A64" s="5">
        <v>52</v>
      </c>
      <c r="B64" s="6" t="s">
        <v>38</v>
      </c>
      <c r="C64" s="6" t="s">
        <v>74</v>
      </c>
      <c r="D64" s="6" t="s">
        <v>150</v>
      </c>
      <c r="E64" s="6" t="s">
        <v>163</v>
      </c>
      <c r="F64" s="6" t="s">
        <v>177</v>
      </c>
      <c r="G64" s="6" t="s">
        <v>75</v>
      </c>
      <c r="H64" s="6" t="s">
        <v>155</v>
      </c>
      <c r="I64" s="6" t="s">
        <v>165</v>
      </c>
      <c r="J64" s="10" t="s">
        <v>77</v>
      </c>
      <c r="K64" s="20">
        <f t="shared" ref="K64:L65" si="1">K65</f>
        <v>49.6</v>
      </c>
      <c r="L64" s="20">
        <f t="shared" si="1"/>
        <v>49.596879999999999</v>
      </c>
      <c r="M64" s="20">
        <f t="shared" si="0"/>
        <v>99.993709677419346</v>
      </c>
    </row>
    <row r="65" spans="1:13" ht="47.25" x14ac:dyDescent="0.2">
      <c r="A65" s="5">
        <v>53</v>
      </c>
      <c r="B65" s="6" t="s">
        <v>38</v>
      </c>
      <c r="C65" s="6" t="s">
        <v>74</v>
      </c>
      <c r="D65" s="6" t="s">
        <v>150</v>
      </c>
      <c r="E65" s="6" t="s">
        <v>163</v>
      </c>
      <c r="F65" s="6" t="s">
        <v>158</v>
      </c>
      <c r="G65" s="6" t="s">
        <v>75</v>
      </c>
      <c r="H65" s="6" t="s">
        <v>155</v>
      </c>
      <c r="I65" s="6" t="s">
        <v>165</v>
      </c>
      <c r="J65" s="10" t="s">
        <v>47</v>
      </c>
      <c r="K65" s="20">
        <f t="shared" si="1"/>
        <v>49.6</v>
      </c>
      <c r="L65" s="20">
        <f t="shared" si="1"/>
        <v>49.596879999999999</v>
      </c>
      <c r="M65" s="20">
        <f t="shared" si="0"/>
        <v>99.993709677419346</v>
      </c>
    </row>
    <row r="66" spans="1:13" ht="47.25" x14ac:dyDescent="0.2">
      <c r="A66" s="5">
        <v>54</v>
      </c>
      <c r="B66" s="6" t="s">
        <v>38</v>
      </c>
      <c r="C66" s="6" t="s">
        <v>74</v>
      </c>
      <c r="D66" s="6" t="s">
        <v>150</v>
      </c>
      <c r="E66" s="6" t="s">
        <v>163</v>
      </c>
      <c r="F66" s="6" t="s">
        <v>171</v>
      </c>
      <c r="G66" s="6" t="s">
        <v>148</v>
      </c>
      <c r="H66" s="6" t="s">
        <v>155</v>
      </c>
      <c r="I66" s="6" t="s">
        <v>165</v>
      </c>
      <c r="J66" s="10" t="s">
        <v>48</v>
      </c>
      <c r="K66" s="20">
        <v>49.6</v>
      </c>
      <c r="L66" s="20">
        <v>49.596879999999999</v>
      </c>
      <c r="M66" s="20">
        <f t="shared" si="0"/>
        <v>99.993709677419346</v>
      </c>
    </row>
    <row r="67" spans="1:13" ht="15.75" x14ac:dyDescent="0.2">
      <c r="A67" s="5">
        <v>55</v>
      </c>
      <c r="B67" s="6" t="s">
        <v>177</v>
      </c>
      <c r="C67" s="6" t="s">
        <v>74</v>
      </c>
      <c r="D67" s="6" t="s">
        <v>151</v>
      </c>
      <c r="E67" s="6" t="s">
        <v>75</v>
      </c>
      <c r="F67" s="6" t="s">
        <v>177</v>
      </c>
      <c r="G67" s="6" t="s">
        <v>75</v>
      </c>
      <c r="H67" s="6" t="s">
        <v>155</v>
      </c>
      <c r="I67" s="6" t="s">
        <v>177</v>
      </c>
      <c r="J67" s="10" t="s">
        <v>123</v>
      </c>
      <c r="K67" s="20">
        <f>K68</f>
        <v>652618.00000000012</v>
      </c>
      <c r="L67" s="20">
        <f>L68</f>
        <v>652635.03872000007</v>
      </c>
      <c r="M67" s="20">
        <f t="shared" si="0"/>
        <v>100.00261082593491</v>
      </c>
    </row>
    <row r="68" spans="1:13" ht="15.75" x14ac:dyDescent="0.2">
      <c r="A68" s="5">
        <v>56</v>
      </c>
      <c r="B68" s="6" t="s">
        <v>126</v>
      </c>
      <c r="C68" s="6" t="s">
        <v>74</v>
      </c>
      <c r="D68" s="6" t="s">
        <v>151</v>
      </c>
      <c r="E68" s="6" t="s">
        <v>76</v>
      </c>
      <c r="F68" s="6" t="s">
        <v>177</v>
      </c>
      <c r="G68" s="6" t="s">
        <v>76</v>
      </c>
      <c r="H68" s="6" t="s">
        <v>155</v>
      </c>
      <c r="I68" s="6" t="s">
        <v>165</v>
      </c>
      <c r="J68" s="10" t="s">
        <v>124</v>
      </c>
      <c r="K68" s="20">
        <f>K69+K70+K71+K74</f>
        <v>652618.00000000012</v>
      </c>
      <c r="L68" s="20">
        <f>L69+L70+L71+L74</f>
        <v>652635.03872000007</v>
      </c>
      <c r="M68" s="20">
        <f t="shared" si="0"/>
        <v>100.00261082593491</v>
      </c>
    </row>
    <row r="69" spans="1:13" ht="31.5" x14ac:dyDescent="0.2">
      <c r="A69" s="5">
        <v>57</v>
      </c>
      <c r="B69" s="6" t="s">
        <v>126</v>
      </c>
      <c r="C69" s="6" t="s">
        <v>74</v>
      </c>
      <c r="D69" s="6" t="s">
        <v>151</v>
      </c>
      <c r="E69" s="6" t="s">
        <v>76</v>
      </c>
      <c r="F69" s="6" t="s">
        <v>158</v>
      </c>
      <c r="G69" s="6" t="s">
        <v>76</v>
      </c>
      <c r="H69" s="6" t="s">
        <v>155</v>
      </c>
      <c r="I69" s="6" t="s">
        <v>165</v>
      </c>
      <c r="J69" s="10" t="s">
        <v>139</v>
      </c>
      <c r="K69" s="20">
        <v>1107.5</v>
      </c>
      <c r="L69" s="20">
        <v>1126.5465899999999</v>
      </c>
      <c r="M69" s="20">
        <f t="shared" si="0"/>
        <v>101.71978239277652</v>
      </c>
    </row>
    <row r="70" spans="1:13" ht="15.75" x14ac:dyDescent="0.2">
      <c r="A70" s="5">
        <v>58</v>
      </c>
      <c r="B70" s="6" t="s">
        <v>126</v>
      </c>
      <c r="C70" s="6" t="s">
        <v>74</v>
      </c>
      <c r="D70" s="6" t="s">
        <v>151</v>
      </c>
      <c r="E70" s="6" t="s">
        <v>76</v>
      </c>
      <c r="F70" s="6" t="s">
        <v>160</v>
      </c>
      <c r="G70" s="6" t="s">
        <v>76</v>
      </c>
      <c r="H70" s="6" t="s">
        <v>155</v>
      </c>
      <c r="I70" s="6" t="s">
        <v>165</v>
      </c>
      <c r="J70" s="10" t="s">
        <v>41</v>
      </c>
      <c r="K70" s="20">
        <v>408</v>
      </c>
      <c r="L70" s="20">
        <v>405.98951</v>
      </c>
      <c r="M70" s="20">
        <f t="shared" si="0"/>
        <v>99.507232843137245</v>
      </c>
    </row>
    <row r="71" spans="1:13" ht="15.75" x14ac:dyDescent="0.2">
      <c r="A71" s="5">
        <v>59</v>
      </c>
      <c r="B71" s="6" t="s">
        <v>126</v>
      </c>
      <c r="C71" s="6" t="s">
        <v>74</v>
      </c>
      <c r="D71" s="6" t="s">
        <v>151</v>
      </c>
      <c r="E71" s="6" t="s">
        <v>76</v>
      </c>
      <c r="F71" s="6" t="s">
        <v>161</v>
      </c>
      <c r="G71" s="6" t="s">
        <v>76</v>
      </c>
      <c r="H71" s="6" t="s">
        <v>155</v>
      </c>
      <c r="I71" s="6" t="s">
        <v>165</v>
      </c>
      <c r="J71" s="10" t="s">
        <v>225</v>
      </c>
      <c r="K71" s="20">
        <f>K72+K73</f>
        <v>583239.20000000007</v>
      </c>
      <c r="L71" s="20">
        <f>L72+L73</f>
        <v>583239.21614000003</v>
      </c>
      <c r="M71" s="20">
        <f t="shared" si="0"/>
        <v>100.0000027673037</v>
      </c>
    </row>
    <row r="72" spans="1:13" ht="15.75" x14ac:dyDescent="0.2">
      <c r="A72" s="5">
        <v>60</v>
      </c>
      <c r="B72" s="6" t="s">
        <v>126</v>
      </c>
      <c r="C72" s="6" t="s">
        <v>74</v>
      </c>
      <c r="D72" s="6" t="s">
        <v>151</v>
      </c>
      <c r="E72" s="6" t="s">
        <v>76</v>
      </c>
      <c r="F72" s="6" t="s">
        <v>222</v>
      </c>
      <c r="G72" s="6" t="s">
        <v>76</v>
      </c>
      <c r="H72" s="6" t="s">
        <v>155</v>
      </c>
      <c r="I72" s="6" t="s">
        <v>165</v>
      </c>
      <c r="J72" s="10" t="s">
        <v>223</v>
      </c>
      <c r="K72" s="20">
        <v>583257.9</v>
      </c>
      <c r="L72" s="20">
        <v>583259.53223000001</v>
      </c>
      <c r="M72" s="20">
        <f t="shared" si="0"/>
        <v>100.00027984704536</v>
      </c>
    </row>
    <row r="73" spans="1:13" ht="15.75" x14ac:dyDescent="0.2">
      <c r="A73" s="5">
        <v>61</v>
      </c>
      <c r="B73" s="6" t="s">
        <v>126</v>
      </c>
      <c r="C73" s="6" t="s">
        <v>74</v>
      </c>
      <c r="D73" s="6" t="s">
        <v>151</v>
      </c>
      <c r="E73" s="6" t="s">
        <v>76</v>
      </c>
      <c r="F73" s="6" t="s">
        <v>488</v>
      </c>
      <c r="G73" s="6" t="s">
        <v>76</v>
      </c>
      <c r="H73" s="6" t="s">
        <v>155</v>
      </c>
      <c r="I73" s="6" t="s">
        <v>165</v>
      </c>
      <c r="J73" s="10" t="s">
        <v>489</v>
      </c>
      <c r="K73" s="20">
        <v>-18.7</v>
      </c>
      <c r="L73" s="20">
        <v>-20.316089999999999</v>
      </c>
      <c r="M73" s="20">
        <f t="shared" si="0"/>
        <v>108.64219251336897</v>
      </c>
    </row>
    <row r="74" spans="1:13" ht="31.5" x14ac:dyDescent="0.2">
      <c r="A74" s="5">
        <v>62</v>
      </c>
      <c r="B74" s="6" t="s">
        <v>126</v>
      </c>
      <c r="C74" s="6" t="s">
        <v>74</v>
      </c>
      <c r="D74" s="6" t="s">
        <v>151</v>
      </c>
      <c r="E74" s="6" t="s">
        <v>76</v>
      </c>
      <c r="F74" s="6" t="s">
        <v>86</v>
      </c>
      <c r="G74" s="6" t="s">
        <v>76</v>
      </c>
      <c r="H74" s="6" t="s">
        <v>155</v>
      </c>
      <c r="I74" s="6" t="s">
        <v>165</v>
      </c>
      <c r="J74" s="10" t="s">
        <v>87</v>
      </c>
      <c r="K74" s="20">
        <v>67863.3</v>
      </c>
      <c r="L74" s="20">
        <v>67863.286479999995</v>
      </c>
      <c r="M74" s="20">
        <f t="shared" si="0"/>
        <v>99.999980077597158</v>
      </c>
    </row>
    <row r="75" spans="1:13" ht="31.5" x14ac:dyDescent="0.2">
      <c r="A75" s="5">
        <v>63</v>
      </c>
      <c r="B75" s="6" t="s">
        <v>177</v>
      </c>
      <c r="C75" s="6" t="s">
        <v>74</v>
      </c>
      <c r="D75" s="6" t="s">
        <v>24</v>
      </c>
      <c r="E75" s="6" t="s">
        <v>75</v>
      </c>
      <c r="F75" s="6" t="s">
        <v>177</v>
      </c>
      <c r="G75" s="6" t="s">
        <v>75</v>
      </c>
      <c r="H75" s="6" t="s">
        <v>155</v>
      </c>
      <c r="I75" s="6" t="s">
        <v>177</v>
      </c>
      <c r="J75" s="10" t="s">
        <v>392</v>
      </c>
      <c r="K75" s="20">
        <f>K76+K95</f>
        <v>7070.3308299999999</v>
      </c>
      <c r="L75" s="20">
        <f>L76+L95</f>
        <v>7673.3632299999999</v>
      </c>
      <c r="M75" s="20">
        <f t="shared" si="0"/>
        <v>108.52905492683998</v>
      </c>
    </row>
    <row r="76" spans="1:13" ht="15.75" x14ac:dyDescent="0.2">
      <c r="A76" s="5">
        <v>64</v>
      </c>
      <c r="B76" s="6" t="s">
        <v>177</v>
      </c>
      <c r="C76" s="6" t="s">
        <v>74</v>
      </c>
      <c r="D76" s="6" t="s">
        <v>24</v>
      </c>
      <c r="E76" s="6" t="s">
        <v>76</v>
      </c>
      <c r="F76" s="6" t="s">
        <v>177</v>
      </c>
      <c r="G76" s="6" t="s">
        <v>75</v>
      </c>
      <c r="H76" s="6" t="s">
        <v>155</v>
      </c>
      <c r="I76" s="6" t="s">
        <v>31</v>
      </c>
      <c r="J76" s="10" t="s">
        <v>118</v>
      </c>
      <c r="K76" s="20">
        <f>K77</f>
        <v>1818.24</v>
      </c>
      <c r="L76" s="20">
        <f>L77</f>
        <v>1998.8292199999999</v>
      </c>
      <c r="M76" s="20">
        <f t="shared" si="0"/>
        <v>109.93208927314325</v>
      </c>
    </row>
    <row r="77" spans="1:13" s="12" customFormat="1" ht="15.75" x14ac:dyDescent="0.2">
      <c r="A77" s="5">
        <v>65</v>
      </c>
      <c r="B77" s="6" t="s">
        <v>177</v>
      </c>
      <c r="C77" s="6" t="s">
        <v>74</v>
      </c>
      <c r="D77" s="6" t="s">
        <v>24</v>
      </c>
      <c r="E77" s="6" t="s">
        <v>76</v>
      </c>
      <c r="F77" s="6" t="s">
        <v>140</v>
      </c>
      <c r="G77" s="6" t="s">
        <v>75</v>
      </c>
      <c r="H77" s="6" t="s">
        <v>155</v>
      </c>
      <c r="I77" s="6" t="s">
        <v>31</v>
      </c>
      <c r="J77" s="10" t="s">
        <v>128</v>
      </c>
      <c r="K77" s="20">
        <f>K78</f>
        <v>1818.24</v>
      </c>
      <c r="L77" s="20">
        <f>L78</f>
        <v>1998.8292199999999</v>
      </c>
      <c r="M77" s="20">
        <f t="shared" si="0"/>
        <v>109.93208927314325</v>
      </c>
    </row>
    <row r="78" spans="1:13" s="12" customFormat="1" ht="31.5" x14ac:dyDescent="0.2">
      <c r="A78" s="5">
        <v>66</v>
      </c>
      <c r="B78" s="6" t="s">
        <v>177</v>
      </c>
      <c r="C78" s="6" t="s">
        <v>74</v>
      </c>
      <c r="D78" s="6" t="s">
        <v>24</v>
      </c>
      <c r="E78" s="6" t="s">
        <v>76</v>
      </c>
      <c r="F78" s="6" t="s">
        <v>141</v>
      </c>
      <c r="G78" s="6" t="s">
        <v>148</v>
      </c>
      <c r="H78" s="6" t="s">
        <v>155</v>
      </c>
      <c r="I78" s="6" t="s">
        <v>31</v>
      </c>
      <c r="J78" s="10" t="s">
        <v>129</v>
      </c>
      <c r="K78" s="20">
        <f>SUM(K79:K94)</f>
        <v>1818.24</v>
      </c>
      <c r="L78" s="20">
        <f>SUM(L79:L94)</f>
        <v>1998.8292199999999</v>
      </c>
      <c r="M78" s="20">
        <f t="shared" ref="M78:M141" si="2">L78/K78*100</f>
        <v>109.93208927314325</v>
      </c>
    </row>
    <row r="79" spans="1:13" s="12" customFormat="1" ht="50.25" customHeight="1" x14ac:dyDescent="0.2">
      <c r="A79" s="5">
        <v>67</v>
      </c>
      <c r="B79" s="6" t="s">
        <v>202</v>
      </c>
      <c r="C79" s="6" t="s">
        <v>74</v>
      </c>
      <c r="D79" s="6" t="s">
        <v>24</v>
      </c>
      <c r="E79" s="6" t="s">
        <v>76</v>
      </c>
      <c r="F79" s="6" t="s">
        <v>141</v>
      </c>
      <c r="G79" s="6" t="s">
        <v>148</v>
      </c>
      <c r="H79" s="6" t="s">
        <v>495</v>
      </c>
      <c r="I79" s="6" t="s">
        <v>31</v>
      </c>
      <c r="J79" s="10" t="s">
        <v>496</v>
      </c>
      <c r="K79" s="20">
        <v>-5.86</v>
      </c>
      <c r="L79" s="20">
        <v>-5.9</v>
      </c>
      <c r="M79" s="20">
        <f t="shared" si="2"/>
        <v>100.6825938566553</v>
      </c>
    </row>
    <row r="80" spans="1:13" ht="63" x14ac:dyDescent="0.2">
      <c r="A80" s="5">
        <v>68</v>
      </c>
      <c r="B80" s="6" t="s">
        <v>88</v>
      </c>
      <c r="C80" s="6" t="s">
        <v>74</v>
      </c>
      <c r="D80" s="6" t="s">
        <v>24</v>
      </c>
      <c r="E80" s="6" t="s">
        <v>76</v>
      </c>
      <c r="F80" s="6" t="s">
        <v>141</v>
      </c>
      <c r="G80" s="6" t="s">
        <v>148</v>
      </c>
      <c r="H80" s="6" t="s">
        <v>61</v>
      </c>
      <c r="I80" s="6" t="s">
        <v>31</v>
      </c>
      <c r="J80" s="10" t="s">
        <v>503</v>
      </c>
      <c r="K80" s="20">
        <v>55</v>
      </c>
      <c r="L80" s="20">
        <v>71.143119999999996</v>
      </c>
      <c r="M80" s="20">
        <f t="shared" si="2"/>
        <v>129.35112727272727</v>
      </c>
    </row>
    <row r="81" spans="1:13" ht="63" x14ac:dyDescent="0.2">
      <c r="A81" s="5">
        <v>69</v>
      </c>
      <c r="B81" s="6" t="s">
        <v>88</v>
      </c>
      <c r="C81" s="6" t="s">
        <v>74</v>
      </c>
      <c r="D81" s="6" t="s">
        <v>24</v>
      </c>
      <c r="E81" s="6" t="s">
        <v>76</v>
      </c>
      <c r="F81" s="6" t="s">
        <v>141</v>
      </c>
      <c r="G81" s="6" t="s">
        <v>148</v>
      </c>
      <c r="H81" s="6" t="s">
        <v>59</v>
      </c>
      <c r="I81" s="6" t="s">
        <v>31</v>
      </c>
      <c r="J81" s="10" t="s">
        <v>328</v>
      </c>
      <c r="K81" s="20">
        <v>140.69999999999999</v>
      </c>
      <c r="L81" s="20">
        <v>157.09173000000001</v>
      </c>
      <c r="M81" s="20">
        <f t="shared" si="2"/>
        <v>111.65012793176973</v>
      </c>
    </row>
    <row r="82" spans="1:13" ht="63" x14ac:dyDescent="0.2">
      <c r="A82" s="5">
        <v>70</v>
      </c>
      <c r="B82" s="6" t="s">
        <v>88</v>
      </c>
      <c r="C82" s="6" t="s">
        <v>74</v>
      </c>
      <c r="D82" s="6" t="s">
        <v>24</v>
      </c>
      <c r="E82" s="6" t="s">
        <v>76</v>
      </c>
      <c r="F82" s="6" t="s">
        <v>141</v>
      </c>
      <c r="G82" s="6" t="s">
        <v>148</v>
      </c>
      <c r="H82" s="6" t="s">
        <v>60</v>
      </c>
      <c r="I82" s="6" t="s">
        <v>31</v>
      </c>
      <c r="J82" s="10" t="s">
        <v>391</v>
      </c>
      <c r="K82" s="20">
        <v>189</v>
      </c>
      <c r="L82" s="20">
        <v>198.74428</v>
      </c>
      <c r="M82" s="20">
        <f t="shared" si="2"/>
        <v>105.15570370370371</v>
      </c>
    </row>
    <row r="83" spans="1:13" ht="63" x14ac:dyDescent="0.2">
      <c r="A83" s="5">
        <v>71</v>
      </c>
      <c r="B83" s="6" t="s">
        <v>88</v>
      </c>
      <c r="C83" s="6" t="s">
        <v>74</v>
      </c>
      <c r="D83" s="6" t="s">
        <v>24</v>
      </c>
      <c r="E83" s="6" t="s">
        <v>76</v>
      </c>
      <c r="F83" s="6" t="s">
        <v>141</v>
      </c>
      <c r="G83" s="6" t="s">
        <v>148</v>
      </c>
      <c r="H83" s="6" t="s">
        <v>22</v>
      </c>
      <c r="I83" s="6" t="s">
        <v>31</v>
      </c>
      <c r="J83" s="10" t="s">
        <v>66</v>
      </c>
      <c r="K83" s="20">
        <v>713.6</v>
      </c>
      <c r="L83" s="20">
        <v>739.96722</v>
      </c>
      <c r="M83" s="20">
        <f t="shared" si="2"/>
        <v>103.69495795964126</v>
      </c>
    </row>
    <row r="84" spans="1:13" ht="63" x14ac:dyDescent="0.2">
      <c r="A84" s="5">
        <v>72</v>
      </c>
      <c r="B84" s="6" t="s">
        <v>88</v>
      </c>
      <c r="C84" s="6" t="s">
        <v>74</v>
      </c>
      <c r="D84" s="6" t="s">
        <v>24</v>
      </c>
      <c r="E84" s="6" t="s">
        <v>76</v>
      </c>
      <c r="F84" s="6" t="s">
        <v>141</v>
      </c>
      <c r="G84" s="6" t="s">
        <v>148</v>
      </c>
      <c r="H84" s="6" t="s">
        <v>58</v>
      </c>
      <c r="I84" s="6" t="s">
        <v>31</v>
      </c>
      <c r="J84" s="10" t="s">
        <v>329</v>
      </c>
      <c r="K84" s="20">
        <v>116</v>
      </c>
      <c r="L84" s="20">
        <v>128.06717</v>
      </c>
      <c r="M84" s="20">
        <f t="shared" si="2"/>
        <v>110.40273275862069</v>
      </c>
    </row>
    <row r="85" spans="1:13" ht="78.75" x14ac:dyDescent="0.2">
      <c r="A85" s="5">
        <v>73</v>
      </c>
      <c r="B85" s="6" t="s">
        <v>88</v>
      </c>
      <c r="C85" s="6" t="s">
        <v>74</v>
      </c>
      <c r="D85" s="6" t="s">
        <v>24</v>
      </c>
      <c r="E85" s="6" t="s">
        <v>76</v>
      </c>
      <c r="F85" s="6" t="s">
        <v>141</v>
      </c>
      <c r="G85" s="6" t="s">
        <v>148</v>
      </c>
      <c r="H85" s="6" t="s">
        <v>57</v>
      </c>
      <c r="I85" s="6" t="s">
        <v>31</v>
      </c>
      <c r="J85" s="10" t="s">
        <v>221</v>
      </c>
      <c r="K85" s="20">
        <v>202.3</v>
      </c>
      <c r="L85" s="20">
        <v>254.36275000000001</v>
      </c>
      <c r="M85" s="20">
        <f t="shared" si="2"/>
        <v>125.73541769649034</v>
      </c>
    </row>
    <row r="86" spans="1:13" ht="63" x14ac:dyDescent="0.2">
      <c r="A86" s="5">
        <v>74</v>
      </c>
      <c r="B86" s="6" t="s">
        <v>88</v>
      </c>
      <c r="C86" s="6" t="s">
        <v>74</v>
      </c>
      <c r="D86" s="6" t="s">
        <v>24</v>
      </c>
      <c r="E86" s="6" t="s">
        <v>76</v>
      </c>
      <c r="F86" s="6" t="s">
        <v>141</v>
      </c>
      <c r="G86" s="6" t="s">
        <v>148</v>
      </c>
      <c r="H86" s="6" t="s">
        <v>63</v>
      </c>
      <c r="I86" s="6" t="s">
        <v>31</v>
      </c>
      <c r="J86" s="10" t="s">
        <v>361</v>
      </c>
      <c r="K86" s="20">
        <v>46.4</v>
      </c>
      <c r="L86" s="20">
        <v>46.394309999999997</v>
      </c>
      <c r="M86" s="20">
        <f t="shared" si="2"/>
        <v>99.987737068965515</v>
      </c>
    </row>
    <row r="87" spans="1:13" ht="62.25" customHeight="1" x14ac:dyDescent="0.2">
      <c r="A87" s="5">
        <v>75</v>
      </c>
      <c r="B87" s="6" t="s">
        <v>88</v>
      </c>
      <c r="C87" s="6" t="s">
        <v>74</v>
      </c>
      <c r="D87" s="6" t="s">
        <v>24</v>
      </c>
      <c r="E87" s="6" t="s">
        <v>76</v>
      </c>
      <c r="F87" s="6" t="s">
        <v>141</v>
      </c>
      <c r="G87" s="6" t="s">
        <v>148</v>
      </c>
      <c r="H87" s="6" t="s">
        <v>62</v>
      </c>
      <c r="I87" s="6" t="s">
        <v>31</v>
      </c>
      <c r="J87" s="10" t="s">
        <v>130</v>
      </c>
      <c r="K87" s="20">
        <v>100.6</v>
      </c>
      <c r="L87" s="20">
        <v>135.50530000000001</v>
      </c>
      <c r="M87" s="20">
        <f t="shared" si="2"/>
        <v>134.69711729622267</v>
      </c>
    </row>
    <row r="88" spans="1:13" ht="63" x14ac:dyDescent="0.2">
      <c r="A88" s="5">
        <v>76</v>
      </c>
      <c r="B88" s="6" t="s">
        <v>88</v>
      </c>
      <c r="C88" s="6" t="s">
        <v>74</v>
      </c>
      <c r="D88" s="6" t="s">
        <v>24</v>
      </c>
      <c r="E88" s="6" t="s">
        <v>76</v>
      </c>
      <c r="F88" s="6" t="s">
        <v>141</v>
      </c>
      <c r="G88" s="6" t="s">
        <v>148</v>
      </c>
      <c r="H88" s="6" t="s">
        <v>64</v>
      </c>
      <c r="I88" s="6" t="s">
        <v>31</v>
      </c>
      <c r="J88" s="10" t="s">
        <v>362</v>
      </c>
      <c r="K88" s="20">
        <v>17.7</v>
      </c>
      <c r="L88" s="20">
        <v>17.69519</v>
      </c>
      <c r="M88" s="20">
        <f t="shared" si="2"/>
        <v>99.972824858757065</v>
      </c>
    </row>
    <row r="89" spans="1:13" ht="78.75" x14ac:dyDescent="0.2">
      <c r="A89" s="5">
        <v>77</v>
      </c>
      <c r="B89" s="6" t="s">
        <v>88</v>
      </c>
      <c r="C89" s="6" t="s">
        <v>74</v>
      </c>
      <c r="D89" s="6" t="s">
        <v>24</v>
      </c>
      <c r="E89" s="6" t="s">
        <v>76</v>
      </c>
      <c r="F89" s="6" t="s">
        <v>141</v>
      </c>
      <c r="G89" s="6" t="s">
        <v>148</v>
      </c>
      <c r="H89" s="6" t="s">
        <v>65</v>
      </c>
      <c r="I89" s="6" t="s">
        <v>31</v>
      </c>
      <c r="J89" s="10" t="s">
        <v>50</v>
      </c>
      <c r="K89" s="20">
        <v>21.5</v>
      </c>
      <c r="L89" s="20">
        <v>21.512250000000002</v>
      </c>
      <c r="M89" s="20">
        <f t="shared" si="2"/>
        <v>100.05697674418606</v>
      </c>
    </row>
    <row r="90" spans="1:13" ht="63.75" customHeight="1" x14ac:dyDescent="0.2">
      <c r="A90" s="5">
        <v>78</v>
      </c>
      <c r="B90" s="6" t="s">
        <v>88</v>
      </c>
      <c r="C90" s="6" t="s">
        <v>74</v>
      </c>
      <c r="D90" s="6" t="s">
        <v>24</v>
      </c>
      <c r="E90" s="6" t="s">
        <v>76</v>
      </c>
      <c r="F90" s="6" t="s">
        <v>141</v>
      </c>
      <c r="G90" s="6" t="s">
        <v>148</v>
      </c>
      <c r="H90" s="6" t="s">
        <v>131</v>
      </c>
      <c r="I90" s="6" t="s">
        <v>31</v>
      </c>
      <c r="J90" s="10" t="s">
        <v>51</v>
      </c>
      <c r="K90" s="20">
        <v>7</v>
      </c>
      <c r="L90" s="20">
        <v>33.16433</v>
      </c>
      <c r="M90" s="20">
        <f t="shared" si="2"/>
        <v>473.77614285714287</v>
      </c>
    </row>
    <row r="91" spans="1:13" ht="63.75" customHeight="1" x14ac:dyDescent="0.2">
      <c r="A91" s="5">
        <v>79</v>
      </c>
      <c r="B91" s="6" t="s">
        <v>88</v>
      </c>
      <c r="C91" s="6" t="s">
        <v>74</v>
      </c>
      <c r="D91" s="6" t="s">
        <v>24</v>
      </c>
      <c r="E91" s="6" t="s">
        <v>76</v>
      </c>
      <c r="F91" s="6" t="s">
        <v>141</v>
      </c>
      <c r="G91" s="6" t="s">
        <v>148</v>
      </c>
      <c r="H91" s="6" t="s">
        <v>132</v>
      </c>
      <c r="I91" s="6" t="s">
        <v>31</v>
      </c>
      <c r="J91" s="10" t="s">
        <v>52</v>
      </c>
      <c r="K91" s="20">
        <v>44</v>
      </c>
      <c r="L91" s="20">
        <v>58.013120000000001</v>
      </c>
      <c r="M91" s="20">
        <f t="shared" si="2"/>
        <v>131.84800000000001</v>
      </c>
    </row>
    <row r="92" spans="1:13" ht="65.25" customHeight="1" x14ac:dyDescent="0.2">
      <c r="A92" s="5">
        <v>80</v>
      </c>
      <c r="B92" s="6" t="s">
        <v>88</v>
      </c>
      <c r="C92" s="6" t="s">
        <v>74</v>
      </c>
      <c r="D92" s="6" t="s">
        <v>24</v>
      </c>
      <c r="E92" s="6" t="s">
        <v>76</v>
      </c>
      <c r="F92" s="6" t="s">
        <v>141</v>
      </c>
      <c r="G92" s="6" t="s">
        <v>148</v>
      </c>
      <c r="H92" s="6" t="s">
        <v>134</v>
      </c>
      <c r="I92" s="6" t="s">
        <v>31</v>
      </c>
      <c r="J92" s="10" t="s">
        <v>83</v>
      </c>
      <c r="K92" s="20">
        <v>42.8</v>
      </c>
      <c r="L92" s="20">
        <v>42.779940000000003</v>
      </c>
      <c r="M92" s="20">
        <f t="shared" si="2"/>
        <v>99.953130841121506</v>
      </c>
    </row>
    <row r="93" spans="1:13" ht="63.75" customHeight="1" x14ac:dyDescent="0.2">
      <c r="A93" s="5">
        <v>81</v>
      </c>
      <c r="B93" s="6" t="s">
        <v>88</v>
      </c>
      <c r="C93" s="6" t="s">
        <v>74</v>
      </c>
      <c r="D93" s="6" t="s">
        <v>24</v>
      </c>
      <c r="E93" s="6" t="s">
        <v>76</v>
      </c>
      <c r="F93" s="6" t="s">
        <v>141</v>
      </c>
      <c r="G93" s="6" t="s">
        <v>148</v>
      </c>
      <c r="H93" s="6" t="s">
        <v>133</v>
      </c>
      <c r="I93" s="6" t="s">
        <v>31</v>
      </c>
      <c r="J93" s="10" t="s">
        <v>53</v>
      </c>
      <c r="K93" s="20">
        <v>50.2</v>
      </c>
      <c r="L93" s="20">
        <v>50.221490000000003</v>
      </c>
      <c r="M93" s="20">
        <f t="shared" si="2"/>
        <v>100.04280876494025</v>
      </c>
    </row>
    <row r="94" spans="1:13" ht="66" customHeight="1" x14ac:dyDescent="0.2">
      <c r="A94" s="5">
        <v>82</v>
      </c>
      <c r="B94" s="6" t="s">
        <v>88</v>
      </c>
      <c r="C94" s="6" t="s">
        <v>74</v>
      </c>
      <c r="D94" s="6" t="s">
        <v>24</v>
      </c>
      <c r="E94" s="6" t="s">
        <v>76</v>
      </c>
      <c r="F94" s="6" t="s">
        <v>141</v>
      </c>
      <c r="G94" s="6" t="s">
        <v>148</v>
      </c>
      <c r="H94" s="6" t="s">
        <v>135</v>
      </c>
      <c r="I94" s="6" t="s">
        <v>31</v>
      </c>
      <c r="J94" s="10" t="s">
        <v>102</v>
      </c>
      <c r="K94" s="20">
        <v>77.3</v>
      </c>
      <c r="L94" s="20">
        <v>50.067019999999999</v>
      </c>
      <c r="M94" s="20">
        <f t="shared" si="2"/>
        <v>64.769754204398438</v>
      </c>
    </row>
    <row r="95" spans="1:13" ht="15.75" x14ac:dyDescent="0.2">
      <c r="A95" s="5">
        <v>83</v>
      </c>
      <c r="B95" s="6" t="s">
        <v>177</v>
      </c>
      <c r="C95" s="6" t="s">
        <v>74</v>
      </c>
      <c r="D95" s="6" t="s">
        <v>24</v>
      </c>
      <c r="E95" s="6" t="s">
        <v>157</v>
      </c>
      <c r="F95" s="6" t="s">
        <v>177</v>
      </c>
      <c r="G95" s="6" t="s">
        <v>75</v>
      </c>
      <c r="H95" s="6" t="s">
        <v>155</v>
      </c>
      <c r="I95" s="6" t="s">
        <v>31</v>
      </c>
      <c r="J95" s="10" t="s">
        <v>119</v>
      </c>
      <c r="K95" s="20">
        <f>K96+K98</f>
        <v>5252.0908300000001</v>
      </c>
      <c r="L95" s="20">
        <f>L96+L98</f>
        <v>5674.5340100000003</v>
      </c>
      <c r="M95" s="20">
        <f t="shared" si="2"/>
        <v>108.04333347753624</v>
      </c>
    </row>
    <row r="96" spans="1:13" ht="31.5" x14ac:dyDescent="0.2">
      <c r="A96" s="5">
        <v>84</v>
      </c>
      <c r="B96" s="6" t="s">
        <v>38</v>
      </c>
      <c r="C96" s="6" t="s">
        <v>74</v>
      </c>
      <c r="D96" s="6" t="s">
        <v>24</v>
      </c>
      <c r="E96" s="6" t="s">
        <v>157</v>
      </c>
      <c r="F96" s="6" t="s">
        <v>175</v>
      </c>
      <c r="G96" s="6" t="s">
        <v>75</v>
      </c>
      <c r="H96" s="6" t="s">
        <v>155</v>
      </c>
      <c r="I96" s="6" t="s">
        <v>31</v>
      </c>
      <c r="J96" s="10" t="s">
        <v>21</v>
      </c>
      <c r="K96" s="20">
        <f t="shared" ref="K96:L96" si="3">K97</f>
        <v>2000</v>
      </c>
      <c r="L96" s="20">
        <f t="shared" si="3"/>
        <v>2246.72541</v>
      </c>
      <c r="M96" s="20">
        <f t="shared" si="2"/>
        <v>112.33627049999998</v>
      </c>
    </row>
    <row r="97" spans="1:13" ht="31.5" x14ac:dyDescent="0.2">
      <c r="A97" s="5">
        <v>85</v>
      </c>
      <c r="B97" s="6" t="s">
        <v>38</v>
      </c>
      <c r="C97" s="6" t="s">
        <v>74</v>
      </c>
      <c r="D97" s="6" t="s">
        <v>24</v>
      </c>
      <c r="E97" s="6" t="s">
        <v>157</v>
      </c>
      <c r="F97" s="6" t="s">
        <v>20</v>
      </c>
      <c r="G97" s="6" t="s">
        <v>148</v>
      </c>
      <c r="H97" s="6" t="s">
        <v>155</v>
      </c>
      <c r="I97" s="6" t="s">
        <v>31</v>
      </c>
      <c r="J97" s="10" t="s">
        <v>397</v>
      </c>
      <c r="K97" s="20">
        <v>2000</v>
      </c>
      <c r="L97" s="20">
        <v>2246.72541</v>
      </c>
      <c r="M97" s="20">
        <f t="shared" si="2"/>
        <v>112.33627049999998</v>
      </c>
    </row>
    <row r="98" spans="1:13" ht="15.75" x14ac:dyDescent="0.2">
      <c r="A98" s="5">
        <v>86</v>
      </c>
      <c r="B98" s="6" t="s">
        <v>177</v>
      </c>
      <c r="C98" s="6" t="s">
        <v>74</v>
      </c>
      <c r="D98" s="6" t="s">
        <v>24</v>
      </c>
      <c r="E98" s="6" t="s">
        <v>157</v>
      </c>
      <c r="F98" s="6" t="s">
        <v>140</v>
      </c>
      <c r="G98" s="6" t="s">
        <v>75</v>
      </c>
      <c r="H98" s="6" t="s">
        <v>155</v>
      </c>
      <c r="I98" s="6" t="s">
        <v>31</v>
      </c>
      <c r="J98" s="10" t="s">
        <v>448</v>
      </c>
      <c r="K98" s="20">
        <f>K99+K100+K101+K102</f>
        <v>3252.0908300000001</v>
      </c>
      <c r="L98" s="20">
        <f>L99+L100+L101+L102</f>
        <v>3427.8086000000003</v>
      </c>
      <c r="M98" s="20">
        <f t="shared" si="2"/>
        <v>105.40322454646815</v>
      </c>
    </row>
    <row r="99" spans="1:13" ht="15.75" x14ac:dyDescent="0.2">
      <c r="A99" s="5">
        <v>87</v>
      </c>
      <c r="B99" s="6" t="s">
        <v>38</v>
      </c>
      <c r="C99" s="6" t="s">
        <v>74</v>
      </c>
      <c r="D99" s="6" t="s">
        <v>24</v>
      </c>
      <c r="E99" s="6" t="s">
        <v>157</v>
      </c>
      <c r="F99" s="6" t="s">
        <v>141</v>
      </c>
      <c r="G99" s="6" t="s">
        <v>148</v>
      </c>
      <c r="H99" s="6" t="s">
        <v>155</v>
      </c>
      <c r="I99" s="6" t="s">
        <v>31</v>
      </c>
      <c r="J99" s="10" t="s">
        <v>449</v>
      </c>
      <c r="K99" s="20">
        <v>1943.94973</v>
      </c>
      <c r="L99" s="20">
        <v>1943.94973</v>
      </c>
      <c r="M99" s="20">
        <f t="shared" si="2"/>
        <v>100</v>
      </c>
    </row>
    <row r="100" spans="1:13" ht="24" customHeight="1" x14ac:dyDescent="0.2">
      <c r="A100" s="5">
        <v>88</v>
      </c>
      <c r="B100" s="6" t="s">
        <v>202</v>
      </c>
      <c r="C100" s="6" t="s">
        <v>74</v>
      </c>
      <c r="D100" s="6" t="s">
        <v>24</v>
      </c>
      <c r="E100" s="6" t="s">
        <v>157</v>
      </c>
      <c r="F100" s="6" t="s">
        <v>141</v>
      </c>
      <c r="G100" s="6" t="s">
        <v>148</v>
      </c>
      <c r="H100" s="6" t="s">
        <v>155</v>
      </c>
      <c r="I100" s="6" t="s">
        <v>31</v>
      </c>
      <c r="J100" s="10" t="s">
        <v>449</v>
      </c>
      <c r="K100" s="20">
        <v>387.05088000000001</v>
      </c>
      <c r="L100" s="20">
        <v>387.05088000000001</v>
      </c>
      <c r="M100" s="20">
        <f t="shared" si="2"/>
        <v>100</v>
      </c>
    </row>
    <row r="101" spans="1:13" ht="24.75" customHeight="1" x14ac:dyDescent="0.2">
      <c r="A101" s="5">
        <v>89</v>
      </c>
      <c r="B101" s="6" t="s">
        <v>88</v>
      </c>
      <c r="C101" s="6" t="s">
        <v>74</v>
      </c>
      <c r="D101" s="6" t="s">
        <v>24</v>
      </c>
      <c r="E101" s="6" t="s">
        <v>157</v>
      </c>
      <c r="F101" s="6" t="s">
        <v>141</v>
      </c>
      <c r="G101" s="6" t="s">
        <v>148</v>
      </c>
      <c r="H101" s="6" t="s">
        <v>155</v>
      </c>
      <c r="I101" s="6" t="s">
        <v>31</v>
      </c>
      <c r="J101" s="10" t="s">
        <v>449</v>
      </c>
      <c r="K101" s="20">
        <v>914.70522000000005</v>
      </c>
      <c r="L101" s="20">
        <v>1090.42299</v>
      </c>
      <c r="M101" s="20">
        <f t="shared" si="2"/>
        <v>119.210316740075</v>
      </c>
    </row>
    <row r="102" spans="1:13" ht="24.75" customHeight="1" x14ac:dyDescent="0.2">
      <c r="A102" s="5">
        <v>90</v>
      </c>
      <c r="B102" s="6" t="s">
        <v>341</v>
      </c>
      <c r="C102" s="6" t="s">
        <v>74</v>
      </c>
      <c r="D102" s="6" t="s">
        <v>24</v>
      </c>
      <c r="E102" s="6" t="s">
        <v>157</v>
      </c>
      <c r="F102" s="6" t="s">
        <v>141</v>
      </c>
      <c r="G102" s="6" t="s">
        <v>148</v>
      </c>
      <c r="H102" s="6" t="s">
        <v>155</v>
      </c>
      <c r="I102" s="6" t="s">
        <v>31</v>
      </c>
      <c r="J102" s="10" t="s">
        <v>449</v>
      </c>
      <c r="K102" s="20">
        <v>6.3849999999999998</v>
      </c>
      <c r="L102" s="20">
        <v>6.3849999999999998</v>
      </c>
      <c r="M102" s="20">
        <f t="shared" si="2"/>
        <v>100</v>
      </c>
    </row>
    <row r="103" spans="1:13" ht="31.5" x14ac:dyDescent="0.2">
      <c r="A103" s="5">
        <v>91</v>
      </c>
      <c r="B103" s="6" t="s">
        <v>177</v>
      </c>
      <c r="C103" s="6" t="s">
        <v>74</v>
      </c>
      <c r="D103" s="6" t="s">
        <v>152</v>
      </c>
      <c r="E103" s="6" t="s">
        <v>75</v>
      </c>
      <c r="F103" s="6" t="s">
        <v>177</v>
      </c>
      <c r="G103" s="6" t="s">
        <v>75</v>
      </c>
      <c r="H103" s="6" t="s">
        <v>155</v>
      </c>
      <c r="I103" s="6" t="s">
        <v>177</v>
      </c>
      <c r="J103" s="10" t="s">
        <v>104</v>
      </c>
      <c r="K103" s="20">
        <f>K104</f>
        <v>607</v>
      </c>
      <c r="L103" s="20">
        <f>L104</f>
        <v>601.00322999999992</v>
      </c>
      <c r="M103" s="20">
        <f t="shared" si="2"/>
        <v>99.012064250411839</v>
      </c>
    </row>
    <row r="104" spans="1:13" ht="31.5" x14ac:dyDescent="0.2">
      <c r="A104" s="5">
        <v>92</v>
      </c>
      <c r="B104" s="6" t="s">
        <v>38</v>
      </c>
      <c r="C104" s="6" t="s">
        <v>74</v>
      </c>
      <c r="D104" s="6" t="s">
        <v>152</v>
      </c>
      <c r="E104" s="6" t="s">
        <v>172</v>
      </c>
      <c r="F104" s="6" t="s">
        <v>177</v>
      </c>
      <c r="G104" s="6" t="s">
        <v>75</v>
      </c>
      <c r="H104" s="6" t="s">
        <v>155</v>
      </c>
      <c r="I104" s="6" t="s">
        <v>173</v>
      </c>
      <c r="J104" s="10" t="s">
        <v>190</v>
      </c>
      <c r="K104" s="20">
        <f>K105+K107</f>
        <v>607</v>
      </c>
      <c r="L104" s="20">
        <f>L105+L107</f>
        <v>601.00322999999992</v>
      </c>
      <c r="M104" s="20">
        <f t="shared" si="2"/>
        <v>99.012064250411839</v>
      </c>
    </row>
    <row r="105" spans="1:13" ht="31.5" x14ac:dyDescent="0.2">
      <c r="A105" s="5">
        <v>93</v>
      </c>
      <c r="B105" s="6" t="s">
        <v>38</v>
      </c>
      <c r="C105" s="6" t="s">
        <v>74</v>
      </c>
      <c r="D105" s="6" t="s">
        <v>152</v>
      </c>
      <c r="E105" s="6" t="s">
        <v>172</v>
      </c>
      <c r="F105" s="6" t="s">
        <v>158</v>
      </c>
      <c r="G105" s="6" t="s">
        <v>75</v>
      </c>
      <c r="H105" s="6" t="s">
        <v>155</v>
      </c>
      <c r="I105" s="6" t="s">
        <v>173</v>
      </c>
      <c r="J105" s="10" t="s">
        <v>142</v>
      </c>
      <c r="K105" s="20">
        <f t="shared" ref="K105:L105" si="4">K106</f>
        <v>600</v>
      </c>
      <c r="L105" s="20">
        <f t="shared" si="4"/>
        <v>593.94322999999997</v>
      </c>
      <c r="M105" s="20">
        <f t="shared" si="2"/>
        <v>98.990538333333333</v>
      </c>
    </row>
    <row r="106" spans="1:13" ht="47.25" x14ac:dyDescent="0.2">
      <c r="A106" s="5">
        <v>94</v>
      </c>
      <c r="B106" s="6" t="s">
        <v>38</v>
      </c>
      <c r="C106" s="6" t="s">
        <v>74</v>
      </c>
      <c r="D106" s="6" t="s">
        <v>152</v>
      </c>
      <c r="E106" s="6" t="s">
        <v>172</v>
      </c>
      <c r="F106" s="6" t="s">
        <v>95</v>
      </c>
      <c r="G106" s="6" t="s">
        <v>148</v>
      </c>
      <c r="H106" s="6" t="s">
        <v>155</v>
      </c>
      <c r="I106" s="6" t="s">
        <v>173</v>
      </c>
      <c r="J106" s="10" t="s">
        <v>215</v>
      </c>
      <c r="K106" s="20">
        <v>600</v>
      </c>
      <c r="L106" s="20">
        <v>593.94322999999997</v>
      </c>
      <c r="M106" s="20">
        <f t="shared" si="2"/>
        <v>98.990538333333333</v>
      </c>
    </row>
    <row r="107" spans="1:13" ht="47.25" x14ac:dyDescent="0.2">
      <c r="A107" s="5">
        <v>95</v>
      </c>
      <c r="B107" s="6" t="s">
        <v>38</v>
      </c>
      <c r="C107" s="6" t="s">
        <v>74</v>
      </c>
      <c r="D107" s="6" t="s">
        <v>152</v>
      </c>
      <c r="E107" s="6" t="s">
        <v>172</v>
      </c>
      <c r="F107" s="6" t="s">
        <v>159</v>
      </c>
      <c r="G107" s="6" t="s">
        <v>75</v>
      </c>
      <c r="H107" s="6" t="s">
        <v>155</v>
      </c>
      <c r="I107" s="6" t="s">
        <v>173</v>
      </c>
      <c r="J107" s="10" t="s">
        <v>513</v>
      </c>
      <c r="K107" s="20">
        <f>K108</f>
        <v>7</v>
      </c>
      <c r="L107" s="20">
        <f>L108</f>
        <v>7.06</v>
      </c>
      <c r="M107" s="20">
        <f t="shared" si="2"/>
        <v>100.85714285714285</v>
      </c>
    </row>
    <row r="108" spans="1:13" ht="47.25" x14ac:dyDescent="0.2">
      <c r="A108" s="5">
        <v>96</v>
      </c>
      <c r="B108" s="6" t="s">
        <v>38</v>
      </c>
      <c r="C108" s="6" t="s">
        <v>74</v>
      </c>
      <c r="D108" s="6" t="s">
        <v>152</v>
      </c>
      <c r="E108" s="6" t="s">
        <v>172</v>
      </c>
      <c r="F108" s="6" t="s">
        <v>169</v>
      </c>
      <c r="G108" s="6" t="s">
        <v>148</v>
      </c>
      <c r="H108" s="6" t="s">
        <v>155</v>
      </c>
      <c r="I108" s="6" t="s">
        <v>173</v>
      </c>
      <c r="J108" s="10" t="s">
        <v>514</v>
      </c>
      <c r="K108" s="20">
        <v>7</v>
      </c>
      <c r="L108" s="20">
        <v>7.06</v>
      </c>
      <c r="M108" s="20">
        <f t="shared" si="2"/>
        <v>100.85714285714285</v>
      </c>
    </row>
    <row r="109" spans="1:13" s="13" customFormat="1" ht="15.75" x14ac:dyDescent="0.2">
      <c r="A109" s="5">
        <v>97</v>
      </c>
      <c r="B109" s="6" t="s">
        <v>177</v>
      </c>
      <c r="C109" s="6" t="s">
        <v>74</v>
      </c>
      <c r="D109" s="6" t="s">
        <v>153</v>
      </c>
      <c r="E109" s="6" t="s">
        <v>75</v>
      </c>
      <c r="F109" s="6" t="s">
        <v>177</v>
      </c>
      <c r="G109" s="6" t="s">
        <v>75</v>
      </c>
      <c r="H109" s="6" t="s">
        <v>155</v>
      </c>
      <c r="I109" s="6" t="s">
        <v>177</v>
      </c>
      <c r="J109" s="10" t="s">
        <v>125</v>
      </c>
      <c r="K109" s="20">
        <f>K110+K140+K144+K146+K149+K151+K158</f>
        <v>2117.6999999999998</v>
      </c>
      <c r="L109" s="20">
        <f>L110+L140+L144+L146+L149+L151+L158</f>
        <v>3465.4699699999996</v>
      </c>
      <c r="M109" s="20">
        <f t="shared" si="2"/>
        <v>163.64310195022901</v>
      </c>
    </row>
    <row r="110" spans="1:13" s="13" customFormat="1" ht="31.5" x14ac:dyDescent="0.2">
      <c r="A110" s="5">
        <v>98</v>
      </c>
      <c r="B110" s="6" t="s">
        <v>177</v>
      </c>
      <c r="C110" s="6" t="s">
        <v>74</v>
      </c>
      <c r="D110" s="6" t="s">
        <v>153</v>
      </c>
      <c r="E110" s="6" t="s">
        <v>76</v>
      </c>
      <c r="F110" s="6" t="s">
        <v>177</v>
      </c>
      <c r="G110" s="6" t="s">
        <v>76</v>
      </c>
      <c r="H110" s="6" t="s">
        <v>155</v>
      </c>
      <c r="I110" s="6" t="s">
        <v>164</v>
      </c>
      <c r="J110" s="10" t="s">
        <v>340</v>
      </c>
      <c r="K110" s="20">
        <f>K111+K114+K117+K120+K134+K124+K126+K128+K130+K122</f>
        <v>418.9</v>
      </c>
      <c r="L110" s="20">
        <f>L111+L114+L117+L120+L134+L124+L126+L128+L130+L122</f>
        <v>384.11893999999995</v>
      </c>
      <c r="M110" s="20">
        <f t="shared" si="2"/>
        <v>91.69704941513487</v>
      </c>
    </row>
    <row r="111" spans="1:13" s="13" customFormat="1" ht="47.25" x14ac:dyDescent="0.2">
      <c r="A111" s="5">
        <v>99</v>
      </c>
      <c r="B111" s="6" t="s">
        <v>177</v>
      </c>
      <c r="C111" s="6" t="s">
        <v>74</v>
      </c>
      <c r="D111" s="6" t="s">
        <v>153</v>
      </c>
      <c r="E111" s="6" t="s">
        <v>76</v>
      </c>
      <c r="F111" s="6" t="s">
        <v>166</v>
      </c>
      <c r="G111" s="6" t="s">
        <v>76</v>
      </c>
      <c r="H111" s="6" t="s">
        <v>155</v>
      </c>
      <c r="I111" s="6" t="s">
        <v>164</v>
      </c>
      <c r="J111" s="10" t="s">
        <v>399</v>
      </c>
      <c r="K111" s="20">
        <f>K112+K113</f>
        <v>27.6</v>
      </c>
      <c r="L111" s="20">
        <f>L112+L113</f>
        <v>26.105019999999996</v>
      </c>
      <c r="M111" s="20">
        <f t="shared" si="2"/>
        <v>94.58340579710142</v>
      </c>
    </row>
    <row r="112" spans="1:13" s="13" customFormat="1" ht="63" x14ac:dyDescent="0.2">
      <c r="A112" s="5">
        <v>100</v>
      </c>
      <c r="B112" s="6" t="s">
        <v>333</v>
      </c>
      <c r="C112" s="6" t="s">
        <v>74</v>
      </c>
      <c r="D112" s="6" t="s">
        <v>153</v>
      </c>
      <c r="E112" s="6" t="s">
        <v>76</v>
      </c>
      <c r="F112" s="6" t="s">
        <v>214</v>
      </c>
      <c r="G112" s="6" t="s">
        <v>76</v>
      </c>
      <c r="H112" s="6" t="s">
        <v>155</v>
      </c>
      <c r="I112" s="6" t="s">
        <v>164</v>
      </c>
      <c r="J112" s="10" t="s">
        <v>400</v>
      </c>
      <c r="K112" s="20">
        <v>9</v>
      </c>
      <c r="L112" s="20">
        <v>9.6</v>
      </c>
      <c r="M112" s="20">
        <f t="shared" si="2"/>
        <v>106.66666666666667</v>
      </c>
    </row>
    <row r="113" spans="1:13" s="13" customFormat="1" ht="63" x14ac:dyDescent="0.2">
      <c r="A113" s="5">
        <v>101</v>
      </c>
      <c r="B113" s="6" t="s">
        <v>330</v>
      </c>
      <c r="C113" s="6" t="s">
        <v>74</v>
      </c>
      <c r="D113" s="6" t="s">
        <v>153</v>
      </c>
      <c r="E113" s="6" t="s">
        <v>76</v>
      </c>
      <c r="F113" s="6" t="s">
        <v>214</v>
      </c>
      <c r="G113" s="6" t="s">
        <v>76</v>
      </c>
      <c r="H113" s="6" t="s">
        <v>155</v>
      </c>
      <c r="I113" s="6" t="s">
        <v>164</v>
      </c>
      <c r="J113" s="10" t="s">
        <v>400</v>
      </c>
      <c r="K113" s="20">
        <v>18.600000000000001</v>
      </c>
      <c r="L113" s="20">
        <v>16.505019999999998</v>
      </c>
      <c r="M113" s="20">
        <f t="shared" si="2"/>
        <v>88.73666666666665</v>
      </c>
    </row>
    <row r="114" spans="1:13" s="13" customFormat="1" ht="63" x14ac:dyDescent="0.2">
      <c r="A114" s="5">
        <v>102</v>
      </c>
      <c r="B114" s="6" t="s">
        <v>177</v>
      </c>
      <c r="C114" s="6" t="s">
        <v>74</v>
      </c>
      <c r="D114" s="6" t="s">
        <v>153</v>
      </c>
      <c r="E114" s="6" t="s">
        <v>76</v>
      </c>
      <c r="F114" s="6" t="s">
        <v>175</v>
      </c>
      <c r="G114" s="6" t="s">
        <v>76</v>
      </c>
      <c r="H114" s="6" t="s">
        <v>155</v>
      </c>
      <c r="I114" s="6" t="s">
        <v>164</v>
      </c>
      <c r="J114" s="10" t="s">
        <v>401</v>
      </c>
      <c r="K114" s="20">
        <f>K115+K116</f>
        <v>64.5</v>
      </c>
      <c r="L114" s="20">
        <f>L115+L116</f>
        <v>78.685400000000001</v>
      </c>
      <c r="M114" s="20">
        <f t="shared" si="2"/>
        <v>121.99286821705427</v>
      </c>
    </row>
    <row r="115" spans="1:13" s="13" customFormat="1" ht="48.75" customHeight="1" x14ac:dyDescent="0.2">
      <c r="A115" s="5">
        <v>103</v>
      </c>
      <c r="B115" s="6" t="s">
        <v>333</v>
      </c>
      <c r="C115" s="6" t="s">
        <v>74</v>
      </c>
      <c r="D115" s="6" t="s">
        <v>153</v>
      </c>
      <c r="E115" s="6" t="s">
        <v>76</v>
      </c>
      <c r="F115" s="6" t="s">
        <v>331</v>
      </c>
      <c r="G115" s="6" t="s">
        <v>76</v>
      </c>
      <c r="H115" s="6" t="s">
        <v>155</v>
      </c>
      <c r="I115" s="6" t="s">
        <v>164</v>
      </c>
      <c r="J115" s="10" t="s">
        <v>402</v>
      </c>
      <c r="K115" s="20">
        <v>0.5</v>
      </c>
      <c r="L115" s="20">
        <v>0</v>
      </c>
      <c r="M115" s="20">
        <f t="shared" si="2"/>
        <v>0</v>
      </c>
    </row>
    <row r="116" spans="1:13" s="13" customFormat="1" ht="54" customHeight="1" x14ac:dyDescent="0.2">
      <c r="A116" s="5">
        <v>104</v>
      </c>
      <c r="B116" s="6" t="s">
        <v>330</v>
      </c>
      <c r="C116" s="6" t="s">
        <v>74</v>
      </c>
      <c r="D116" s="6" t="s">
        <v>153</v>
      </c>
      <c r="E116" s="6" t="s">
        <v>76</v>
      </c>
      <c r="F116" s="6" t="s">
        <v>331</v>
      </c>
      <c r="G116" s="6" t="s">
        <v>76</v>
      </c>
      <c r="H116" s="6" t="s">
        <v>155</v>
      </c>
      <c r="I116" s="6" t="s">
        <v>164</v>
      </c>
      <c r="J116" s="10" t="s">
        <v>402</v>
      </c>
      <c r="K116" s="20">
        <v>64</v>
      </c>
      <c r="L116" s="20">
        <v>78.685400000000001</v>
      </c>
      <c r="M116" s="20">
        <f t="shared" si="2"/>
        <v>122.9459375</v>
      </c>
    </row>
    <row r="117" spans="1:13" s="13" customFormat="1" ht="47.25" x14ac:dyDescent="0.2">
      <c r="A117" s="5">
        <v>105</v>
      </c>
      <c r="B117" s="6" t="s">
        <v>177</v>
      </c>
      <c r="C117" s="6" t="s">
        <v>74</v>
      </c>
      <c r="D117" s="6" t="s">
        <v>153</v>
      </c>
      <c r="E117" s="6" t="s">
        <v>76</v>
      </c>
      <c r="F117" s="6" t="s">
        <v>86</v>
      </c>
      <c r="G117" s="6" t="s">
        <v>76</v>
      </c>
      <c r="H117" s="6" t="s">
        <v>155</v>
      </c>
      <c r="I117" s="6" t="s">
        <v>164</v>
      </c>
      <c r="J117" s="10" t="s">
        <v>403</v>
      </c>
      <c r="K117" s="20">
        <f>K118+K119</f>
        <v>4.5999999999999996</v>
      </c>
      <c r="L117" s="20">
        <f>L118+L119</f>
        <v>3.6533699999999998</v>
      </c>
      <c r="M117" s="20">
        <f t="shared" si="2"/>
        <v>79.421086956521734</v>
      </c>
    </row>
    <row r="118" spans="1:13" s="13" customFormat="1" ht="63" x14ac:dyDescent="0.2">
      <c r="A118" s="5">
        <v>106</v>
      </c>
      <c r="B118" s="6" t="s">
        <v>333</v>
      </c>
      <c r="C118" s="6" t="s">
        <v>74</v>
      </c>
      <c r="D118" s="6" t="s">
        <v>153</v>
      </c>
      <c r="E118" s="6" t="s">
        <v>76</v>
      </c>
      <c r="F118" s="6" t="s">
        <v>332</v>
      </c>
      <c r="G118" s="6" t="s">
        <v>76</v>
      </c>
      <c r="H118" s="6" t="s">
        <v>155</v>
      </c>
      <c r="I118" s="6" t="s">
        <v>164</v>
      </c>
      <c r="J118" s="10" t="s">
        <v>404</v>
      </c>
      <c r="K118" s="20">
        <v>0.1</v>
      </c>
      <c r="L118" s="20">
        <v>0</v>
      </c>
      <c r="M118" s="20">
        <f t="shared" si="2"/>
        <v>0</v>
      </c>
    </row>
    <row r="119" spans="1:13" s="13" customFormat="1" ht="63" x14ac:dyDescent="0.2">
      <c r="A119" s="5">
        <v>107</v>
      </c>
      <c r="B119" s="6" t="s">
        <v>330</v>
      </c>
      <c r="C119" s="6" t="s">
        <v>74</v>
      </c>
      <c r="D119" s="6" t="s">
        <v>153</v>
      </c>
      <c r="E119" s="6" t="s">
        <v>76</v>
      </c>
      <c r="F119" s="6" t="s">
        <v>332</v>
      </c>
      <c r="G119" s="6" t="s">
        <v>76</v>
      </c>
      <c r="H119" s="6" t="s">
        <v>155</v>
      </c>
      <c r="I119" s="6" t="s">
        <v>164</v>
      </c>
      <c r="J119" s="10" t="s">
        <v>404</v>
      </c>
      <c r="K119" s="20">
        <v>4.5</v>
      </c>
      <c r="L119" s="20">
        <v>3.6533699999999998</v>
      </c>
      <c r="M119" s="20">
        <f t="shared" si="2"/>
        <v>81.185999999999993</v>
      </c>
    </row>
    <row r="120" spans="1:13" s="13" customFormat="1" ht="63" x14ac:dyDescent="0.2">
      <c r="A120" s="5">
        <v>108</v>
      </c>
      <c r="B120" s="6" t="s">
        <v>177</v>
      </c>
      <c r="C120" s="6" t="s">
        <v>74</v>
      </c>
      <c r="D120" s="6" t="s">
        <v>153</v>
      </c>
      <c r="E120" s="6" t="s">
        <v>76</v>
      </c>
      <c r="F120" s="6" t="s">
        <v>94</v>
      </c>
      <c r="G120" s="6" t="s">
        <v>76</v>
      </c>
      <c r="H120" s="6" t="s">
        <v>155</v>
      </c>
      <c r="I120" s="6" t="s">
        <v>164</v>
      </c>
      <c r="J120" s="10" t="s">
        <v>405</v>
      </c>
      <c r="K120" s="20">
        <f>K121</f>
        <v>32</v>
      </c>
      <c r="L120" s="20">
        <f>L121</f>
        <v>30</v>
      </c>
      <c r="M120" s="20">
        <f t="shared" si="2"/>
        <v>93.75</v>
      </c>
    </row>
    <row r="121" spans="1:13" s="13" customFormat="1" ht="78.75" x14ac:dyDescent="0.2">
      <c r="A121" s="5">
        <v>109</v>
      </c>
      <c r="B121" s="6" t="s">
        <v>330</v>
      </c>
      <c r="C121" s="6" t="s">
        <v>74</v>
      </c>
      <c r="D121" s="6" t="s">
        <v>153</v>
      </c>
      <c r="E121" s="6" t="s">
        <v>76</v>
      </c>
      <c r="F121" s="6" t="s">
        <v>334</v>
      </c>
      <c r="G121" s="6" t="s">
        <v>76</v>
      </c>
      <c r="H121" s="6" t="s">
        <v>155</v>
      </c>
      <c r="I121" s="6" t="s">
        <v>164</v>
      </c>
      <c r="J121" s="10" t="s">
        <v>406</v>
      </c>
      <c r="K121" s="20">
        <v>32</v>
      </c>
      <c r="L121" s="20">
        <v>30</v>
      </c>
      <c r="M121" s="20">
        <f t="shared" si="2"/>
        <v>93.75</v>
      </c>
    </row>
    <row r="122" spans="1:13" s="13" customFormat="1" ht="47.25" x14ac:dyDescent="0.2">
      <c r="A122" s="5">
        <v>110</v>
      </c>
      <c r="B122" s="6" t="s">
        <v>177</v>
      </c>
      <c r="C122" s="6" t="s">
        <v>74</v>
      </c>
      <c r="D122" s="6" t="s">
        <v>153</v>
      </c>
      <c r="E122" s="6" t="s">
        <v>76</v>
      </c>
      <c r="F122" s="6" t="s">
        <v>31</v>
      </c>
      <c r="G122" s="6" t="s">
        <v>158</v>
      </c>
      <c r="H122" s="6" t="s">
        <v>155</v>
      </c>
      <c r="I122" s="6" t="s">
        <v>164</v>
      </c>
      <c r="J122" s="10" t="s">
        <v>365</v>
      </c>
      <c r="K122" s="20">
        <f>K123</f>
        <v>14.5</v>
      </c>
      <c r="L122" s="20">
        <f>L123</f>
        <v>13</v>
      </c>
      <c r="M122" s="20">
        <f t="shared" si="2"/>
        <v>89.65517241379311</v>
      </c>
    </row>
    <row r="123" spans="1:13" s="13" customFormat="1" ht="63" x14ac:dyDescent="0.2">
      <c r="A123" s="5">
        <v>111</v>
      </c>
      <c r="B123" s="6" t="s">
        <v>330</v>
      </c>
      <c r="C123" s="6" t="s">
        <v>74</v>
      </c>
      <c r="D123" s="6" t="s">
        <v>153</v>
      </c>
      <c r="E123" s="6" t="s">
        <v>76</v>
      </c>
      <c r="F123" s="6" t="s">
        <v>363</v>
      </c>
      <c r="G123" s="6" t="s">
        <v>76</v>
      </c>
      <c r="H123" s="6" t="s">
        <v>155</v>
      </c>
      <c r="I123" s="6" t="s">
        <v>164</v>
      </c>
      <c r="J123" s="10" t="s">
        <v>407</v>
      </c>
      <c r="K123" s="20">
        <v>14.5</v>
      </c>
      <c r="L123" s="20">
        <v>13</v>
      </c>
      <c r="M123" s="20">
        <f t="shared" si="2"/>
        <v>89.65517241379311</v>
      </c>
    </row>
    <row r="124" spans="1:13" s="13" customFormat="1" ht="63" x14ac:dyDescent="0.2">
      <c r="A124" s="5">
        <v>112</v>
      </c>
      <c r="B124" s="6" t="s">
        <v>177</v>
      </c>
      <c r="C124" s="6" t="s">
        <v>74</v>
      </c>
      <c r="D124" s="6" t="s">
        <v>153</v>
      </c>
      <c r="E124" s="6" t="s">
        <v>76</v>
      </c>
      <c r="F124" s="6" t="s">
        <v>164</v>
      </c>
      <c r="G124" s="6" t="s">
        <v>76</v>
      </c>
      <c r="H124" s="6" t="s">
        <v>155</v>
      </c>
      <c r="I124" s="6" t="s">
        <v>164</v>
      </c>
      <c r="J124" s="10" t="s">
        <v>394</v>
      </c>
      <c r="K124" s="20">
        <f>K125</f>
        <v>10.5</v>
      </c>
      <c r="L124" s="20">
        <f>L125</f>
        <v>8.1345500000000008</v>
      </c>
      <c r="M124" s="20">
        <f t="shared" si="2"/>
        <v>77.471904761904781</v>
      </c>
    </row>
    <row r="125" spans="1:13" s="13" customFormat="1" ht="78.75" x14ac:dyDescent="0.2">
      <c r="A125" s="5">
        <v>113</v>
      </c>
      <c r="B125" s="6" t="s">
        <v>330</v>
      </c>
      <c r="C125" s="6" t="s">
        <v>74</v>
      </c>
      <c r="D125" s="6" t="s">
        <v>153</v>
      </c>
      <c r="E125" s="6" t="s">
        <v>76</v>
      </c>
      <c r="F125" s="6" t="s">
        <v>343</v>
      </c>
      <c r="G125" s="6" t="s">
        <v>76</v>
      </c>
      <c r="H125" s="6" t="s">
        <v>155</v>
      </c>
      <c r="I125" s="6" t="s">
        <v>164</v>
      </c>
      <c r="J125" s="10" t="s">
        <v>398</v>
      </c>
      <c r="K125" s="20">
        <v>10.5</v>
      </c>
      <c r="L125" s="20">
        <v>8.1345500000000008</v>
      </c>
      <c r="M125" s="20">
        <f t="shared" si="2"/>
        <v>77.471904761904781</v>
      </c>
    </row>
    <row r="126" spans="1:13" s="13" customFormat="1" ht="63" x14ac:dyDescent="0.2">
      <c r="A126" s="5">
        <v>114</v>
      </c>
      <c r="B126" s="6" t="s">
        <v>177</v>
      </c>
      <c r="C126" s="6" t="s">
        <v>74</v>
      </c>
      <c r="D126" s="6" t="s">
        <v>153</v>
      </c>
      <c r="E126" s="6" t="s">
        <v>76</v>
      </c>
      <c r="F126" s="6" t="s">
        <v>226</v>
      </c>
      <c r="G126" s="6" t="s">
        <v>76</v>
      </c>
      <c r="H126" s="6" t="s">
        <v>155</v>
      </c>
      <c r="I126" s="6" t="s">
        <v>164</v>
      </c>
      <c r="J126" s="10" t="s">
        <v>408</v>
      </c>
      <c r="K126" s="20">
        <f>K127</f>
        <v>20</v>
      </c>
      <c r="L126" s="20">
        <f>L127</f>
        <v>16.07</v>
      </c>
      <c r="M126" s="20">
        <f t="shared" si="2"/>
        <v>80.349999999999994</v>
      </c>
    </row>
    <row r="127" spans="1:13" s="13" customFormat="1" ht="94.5" x14ac:dyDescent="0.2">
      <c r="A127" s="5">
        <v>115</v>
      </c>
      <c r="B127" s="6" t="s">
        <v>330</v>
      </c>
      <c r="C127" s="6" t="s">
        <v>74</v>
      </c>
      <c r="D127" s="6" t="s">
        <v>153</v>
      </c>
      <c r="E127" s="6" t="s">
        <v>76</v>
      </c>
      <c r="F127" s="6" t="s">
        <v>335</v>
      </c>
      <c r="G127" s="6" t="s">
        <v>76</v>
      </c>
      <c r="H127" s="6" t="s">
        <v>155</v>
      </c>
      <c r="I127" s="6" t="s">
        <v>164</v>
      </c>
      <c r="J127" s="10" t="s">
        <v>409</v>
      </c>
      <c r="K127" s="20">
        <v>20</v>
      </c>
      <c r="L127" s="20">
        <v>16.07</v>
      </c>
      <c r="M127" s="20">
        <f t="shared" si="2"/>
        <v>80.349999999999994</v>
      </c>
    </row>
    <row r="128" spans="1:13" s="13" customFormat="1" ht="47.25" x14ac:dyDescent="0.2">
      <c r="A128" s="5">
        <v>116</v>
      </c>
      <c r="B128" s="6" t="s">
        <v>177</v>
      </c>
      <c r="C128" s="6" t="s">
        <v>74</v>
      </c>
      <c r="D128" s="6" t="s">
        <v>153</v>
      </c>
      <c r="E128" s="6" t="s">
        <v>76</v>
      </c>
      <c r="F128" s="6" t="s">
        <v>347</v>
      </c>
      <c r="G128" s="6" t="s">
        <v>76</v>
      </c>
      <c r="H128" s="6" t="s">
        <v>155</v>
      </c>
      <c r="I128" s="6" t="s">
        <v>164</v>
      </c>
      <c r="J128" s="10" t="s">
        <v>410</v>
      </c>
      <c r="K128" s="20">
        <f>K129</f>
        <v>10.3</v>
      </c>
      <c r="L128" s="20">
        <f>L129</f>
        <v>10.26027</v>
      </c>
      <c r="M128" s="20">
        <f t="shared" si="2"/>
        <v>99.61427184466018</v>
      </c>
    </row>
    <row r="129" spans="1:13" s="13" customFormat="1" ht="78.75" x14ac:dyDescent="0.2">
      <c r="A129" s="5">
        <v>117</v>
      </c>
      <c r="B129" s="6" t="s">
        <v>330</v>
      </c>
      <c r="C129" s="6" t="s">
        <v>74</v>
      </c>
      <c r="D129" s="6" t="s">
        <v>153</v>
      </c>
      <c r="E129" s="6" t="s">
        <v>76</v>
      </c>
      <c r="F129" s="6" t="s">
        <v>344</v>
      </c>
      <c r="G129" s="6" t="s">
        <v>76</v>
      </c>
      <c r="H129" s="6" t="s">
        <v>155</v>
      </c>
      <c r="I129" s="6" t="s">
        <v>164</v>
      </c>
      <c r="J129" s="10" t="s">
        <v>411</v>
      </c>
      <c r="K129" s="20">
        <v>10.3</v>
      </c>
      <c r="L129" s="20">
        <v>10.26027</v>
      </c>
      <c r="M129" s="20">
        <f t="shared" si="2"/>
        <v>99.61427184466018</v>
      </c>
    </row>
    <row r="130" spans="1:13" s="13" customFormat="1" ht="47.25" x14ac:dyDescent="0.2">
      <c r="A130" s="5">
        <v>118</v>
      </c>
      <c r="B130" s="6" t="s">
        <v>177</v>
      </c>
      <c r="C130" s="6" t="s">
        <v>74</v>
      </c>
      <c r="D130" s="6" t="s">
        <v>153</v>
      </c>
      <c r="E130" s="6" t="s">
        <v>76</v>
      </c>
      <c r="F130" s="6" t="s">
        <v>348</v>
      </c>
      <c r="G130" s="6" t="s">
        <v>76</v>
      </c>
      <c r="H130" s="6" t="s">
        <v>155</v>
      </c>
      <c r="I130" s="6" t="s">
        <v>164</v>
      </c>
      <c r="J130" s="10" t="s">
        <v>412</v>
      </c>
      <c r="K130" s="20">
        <f>K131+K133+K132</f>
        <v>31.900000000000002</v>
      </c>
      <c r="L130" s="20">
        <f>L131+L133+L132</f>
        <v>24.84441</v>
      </c>
      <c r="M130" s="20">
        <f t="shared" si="2"/>
        <v>77.88216300940438</v>
      </c>
    </row>
    <row r="131" spans="1:13" s="13" customFormat="1" ht="63" x14ac:dyDescent="0.2">
      <c r="A131" s="5">
        <v>119</v>
      </c>
      <c r="B131" s="6" t="s">
        <v>333</v>
      </c>
      <c r="C131" s="6" t="s">
        <v>74</v>
      </c>
      <c r="D131" s="6" t="s">
        <v>153</v>
      </c>
      <c r="E131" s="6" t="s">
        <v>76</v>
      </c>
      <c r="F131" s="6" t="s">
        <v>345</v>
      </c>
      <c r="G131" s="6" t="s">
        <v>76</v>
      </c>
      <c r="H131" s="6" t="s">
        <v>155</v>
      </c>
      <c r="I131" s="6" t="s">
        <v>164</v>
      </c>
      <c r="J131" s="10" t="s">
        <v>413</v>
      </c>
      <c r="K131" s="20">
        <v>1.3</v>
      </c>
      <c r="L131" s="20">
        <v>1</v>
      </c>
      <c r="M131" s="20">
        <f t="shared" si="2"/>
        <v>76.92307692307692</v>
      </c>
    </row>
    <row r="132" spans="1:13" s="13" customFormat="1" ht="63" x14ac:dyDescent="0.2">
      <c r="A132" s="5">
        <v>120</v>
      </c>
      <c r="B132" s="6" t="s">
        <v>372</v>
      </c>
      <c r="C132" s="6" t="s">
        <v>74</v>
      </c>
      <c r="D132" s="6" t="s">
        <v>153</v>
      </c>
      <c r="E132" s="6" t="s">
        <v>76</v>
      </c>
      <c r="F132" s="6" t="s">
        <v>345</v>
      </c>
      <c r="G132" s="6" t="s">
        <v>76</v>
      </c>
      <c r="H132" s="6" t="s">
        <v>155</v>
      </c>
      <c r="I132" s="6" t="s">
        <v>164</v>
      </c>
      <c r="J132" s="10" t="s">
        <v>413</v>
      </c>
      <c r="K132" s="20">
        <v>1</v>
      </c>
      <c r="L132" s="20">
        <v>0</v>
      </c>
      <c r="M132" s="20">
        <f t="shared" si="2"/>
        <v>0</v>
      </c>
    </row>
    <row r="133" spans="1:13" s="13" customFormat="1" ht="63" x14ac:dyDescent="0.2">
      <c r="A133" s="5">
        <v>121</v>
      </c>
      <c r="B133" s="6" t="s">
        <v>330</v>
      </c>
      <c r="C133" s="6" t="s">
        <v>74</v>
      </c>
      <c r="D133" s="6" t="s">
        <v>153</v>
      </c>
      <c r="E133" s="6" t="s">
        <v>76</v>
      </c>
      <c r="F133" s="6" t="s">
        <v>345</v>
      </c>
      <c r="G133" s="6" t="s">
        <v>76</v>
      </c>
      <c r="H133" s="6" t="s">
        <v>155</v>
      </c>
      <c r="I133" s="6" t="s">
        <v>164</v>
      </c>
      <c r="J133" s="10" t="s">
        <v>413</v>
      </c>
      <c r="K133" s="20">
        <v>29.6</v>
      </c>
      <c r="L133" s="20">
        <v>23.84441</v>
      </c>
      <c r="M133" s="20">
        <f t="shared" si="2"/>
        <v>80.555439189189187</v>
      </c>
    </row>
    <row r="134" spans="1:13" s="13" customFormat="1" ht="63" x14ac:dyDescent="0.2">
      <c r="A134" s="5">
        <v>122</v>
      </c>
      <c r="B134" s="6" t="s">
        <v>177</v>
      </c>
      <c r="C134" s="6" t="s">
        <v>74</v>
      </c>
      <c r="D134" s="6" t="s">
        <v>153</v>
      </c>
      <c r="E134" s="6" t="s">
        <v>76</v>
      </c>
      <c r="F134" s="6" t="s">
        <v>252</v>
      </c>
      <c r="G134" s="6" t="s">
        <v>76</v>
      </c>
      <c r="H134" s="6" t="s">
        <v>155</v>
      </c>
      <c r="I134" s="6" t="s">
        <v>164</v>
      </c>
      <c r="J134" s="10" t="s">
        <v>414</v>
      </c>
      <c r="K134" s="20">
        <f>K135</f>
        <v>203</v>
      </c>
      <c r="L134" s="20">
        <f>L135</f>
        <v>173.36592000000002</v>
      </c>
      <c r="M134" s="20">
        <f t="shared" si="2"/>
        <v>85.401931034482772</v>
      </c>
    </row>
    <row r="135" spans="1:13" s="13" customFormat="1" ht="78.75" x14ac:dyDescent="0.2">
      <c r="A135" s="5">
        <v>123</v>
      </c>
      <c r="B135" s="6" t="s">
        <v>177</v>
      </c>
      <c r="C135" s="6" t="s">
        <v>74</v>
      </c>
      <c r="D135" s="6" t="s">
        <v>153</v>
      </c>
      <c r="E135" s="6" t="s">
        <v>76</v>
      </c>
      <c r="F135" s="6" t="s">
        <v>253</v>
      </c>
      <c r="G135" s="6" t="s">
        <v>76</v>
      </c>
      <c r="H135" s="6" t="s">
        <v>155</v>
      </c>
      <c r="I135" s="6" t="s">
        <v>164</v>
      </c>
      <c r="J135" s="10" t="s">
        <v>415</v>
      </c>
      <c r="K135" s="20">
        <f>K136+K137+K138</f>
        <v>203</v>
      </c>
      <c r="L135" s="20">
        <f>L136+L137+L138</f>
        <v>173.36592000000002</v>
      </c>
      <c r="M135" s="20">
        <f t="shared" si="2"/>
        <v>85.401931034482772</v>
      </c>
    </row>
    <row r="136" spans="1:13" s="13" customFormat="1" ht="78.75" x14ac:dyDescent="0.2">
      <c r="A136" s="5">
        <v>124</v>
      </c>
      <c r="B136" s="6" t="s">
        <v>333</v>
      </c>
      <c r="C136" s="6" t="s">
        <v>74</v>
      </c>
      <c r="D136" s="6" t="s">
        <v>153</v>
      </c>
      <c r="E136" s="6" t="s">
        <v>76</v>
      </c>
      <c r="F136" s="6" t="s">
        <v>253</v>
      </c>
      <c r="G136" s="6" t="s">
        <v>76</v>
      </c>
      <c r="H136" s="6" t="s">
        <v>155</v>
      </c>
      <c r="I136" s="6" t="s">
        <v>164</v>
      </c>
      <c r="J136" s="10" t="s">
        <v>415</v>
      </c>
      <c r="K136" s="20">
        <v>3.8</v>
      </c>
      <c r="L136" s="20">
        <v>2.1749999999999998</v>
      </c>
      <c r="M136" s="20">
        <f t="shared" si="2"/>
        <v>57.23684210526315</v>
      </c>
    </row>
    <row r="137" spans="1:13" s="13" customFormat="1" ht="78.75" x14ac:dyDescent="0.2">
      <c r="A137" s="5">
        <v>125</v>
      </c>
      <c r="B137" s="6" t="s">
        <v>388</v>
      </c>
      <c r="C137" s="6" t="s">
        <v>74</v>
      </c>
      <c r="D137" s="6" t="s">
        <v>153</v>
      </c>
      <c r="E137" s="6" t="s">
        <v>76</v>
      </c>
      <c r="F137" s="6" t="s">
        <v>253</v>
      </c>
      <c r="G137" s="6" t="s">
        <v>76</v>
      </c>
      <c r="H137" s="6" t="s">
        <v>155</v>
      </c>
      <c r="I137" s="6" t="s">
        <v>164</v>
      </c>
      <c r="J137" s="10" t="s">
        <v>415</v>
      </c>
      <c r="K137" s="20">
        <v>1</v>
      </c>
      <c r="L137" s="20">
        <v>0</v>
      </c>
      <c r="M137" s="20">
        <f t="shared" si="2"/>
        <v>0</v>
      </c>
    </row>
    <row r="138" spans="1:13" s="13" customFormat="1" ht="78.75" x14ac:dyDescent="0.2">
      <c r="A138" s="5">
        <v>126</v>
      </c>
      <c r="B138" s="6" t="s">
        <v>330</v>
      </c>
      <c r="C138" s="6" t="s">
        <v>74</v>
      </c>
      <c r="D138" s="6" t="s">
        <v>153</v>
      </c>
      <c r="E138" s="6" t="s">
        <v>76</v>
      </c>
      <c r="F138" s="6" t="s">
        <v>253</v>
      </c>
      <c r="G138" s="6" t="s">
        <v>76</v>
      </c>
      <c r="H138" s="6" t="s">
        <v>155</v>
      </c>
      <c r="I138" s="6" t="s">
        <v>164</v>
      </c>
      <c r="J138" s="10" t="s">
        <v>415</v>
      </c>
      <c r="K138" s="20">
        <v>198.2</v>
      </c>
      <c r="L138" s="20">
        <v>171.19092000000001</v>
      </c>
      <c r="M138" s="20">
        <f t="shared" si="2"/>
        <v>86.372815338042386</v>
      </c>
    </row>
    <row r="139" spans="1:13" s="13" customFormat="1" ht="94.5" x14ac:dyDescent="0.2">
      <c r="A139" s="5">
        <v>127</v>
      </c>
      <c r="B139" s="6" t="s">
        <v>177</v>
      </c>
      <c r="C139" s="6" t="s">
        <v>74</v>
      </c>
      <c r="D139" s="6" t="s">
        <v>153</v>
      </c>
      <c r="E139" s="6" t="s">
        <v>163</v>
      </c>
      <c r="F139" s="6" t="s">
        <v>177</v>
      </c>
      <c r="G139" s="6" t="s">
        <v>75</v>
      </c>
      <c r="H139" s="6" t="s">
        <v>155</v>
      </c>
      <c r="I139" s="6" t="s">
        <v>164</v>
      </c>
      <c r="J139" s="10" t="s">
        <v>353</v>
      </c>
      <c r="K139" s="20">
        <f>K140+K144</f>
        <v>69.5</v>
      </c>
      <c r="L139" s="20">
        <f>L140+L144</f>
        <v>68.922690000000003</v>
      </c>
      <c r="M139" s="20">
        <f t="shared" si="2"/>
        <v>99.16933812949641</v>
      </c>
    </row>
    <row r="140" spans="1:13" s="13" customFormat="1" ht="47.25" x14ac:dyDescent="0.2">
      <c r="A140" s="5">
        <v>128</v>
      </c>
      <c r="B140" s="6" t="s">
        <v>177</v>
      </c>
      <c r="C140" s="6" t="s">
        <v>74</v>
      </c>
      <c r="D140" s="6" t="s">
        <v>153</v>
      </c>
      <c r="E140" s="6" t="s">
        <v>163</v>
      </c>
      <c r="F140" s="6" t="s">
        <v>158</v>
      </c>
      <c r="G140" s="6" t="s">
        <v>75</v>
      </c>
      <c r="H140" s="6" t="s">
        <v>155</v>
      </c>
      <c r="I140" s="6" t="s">
        <v>164</v>
      </c>
      <c r="J140" s="10" t="s">
        <v>337</v>
      </c>
      <c r="K140" s="20">
        <f>K141+K142+K143</f>
        <v>39.5</v>
      </c>
      <c r="L140" s="20">
        <f>L141+L142+L143</f>
        <v>38.922690000000003</v>
      </c>
      <c r="M140" s="20">
        <f t="shared" si="2"/>
        <v>98.538455696202547</v>
      </c>
    </row>
    <row r="141" spans="1:13" s="13" customFormat="1" ht="63" x14ac:dyDescent="0.2">
      <c r="A141" s="5">
        <v>129</v>
      </c>
      <c r="B141" s="6" t="s">
        <v>88</v>
      </c>
      <c r="C141" s="6" t="s">
        <v>74</v>
      </c>
      <c r="D141" s="6" t="s">
        <v>153</v>
      </c>
      <c r="E141" s="6" t="s">
        <v>163</v>
      </c>
      <c r="F141" s="6" t="s">
        <v>158</v>
      </c>
      <c r="G141" s="6" t="s">
        <v>148</v>
      </c>
      <c r="H141" s="6" t="s">
        <v>155</v>
      </c>
      <c r="I141" s="6" t="s">
        <v>164</v>
      </c>
      <c r="J141" s="10" t="s">
        <v>336</v>
      </c>
      <c r="K141" s="20">
        <v>22.5</v>
      </c>
      <c r="L141" s="20">
        <v>21.9452</v>
      </c>
      <c r="M141" s="20">
        <f t="shared" si="2"/>
        <v>97.534222222222226</v>
      </c>
    </row>
    <row r="142" spans="1:13" s="13" customFormat="1" ht="63" x14ac:dyDescent="0.2">
      <c r="A142" s="5">
        <v>130</v>
      </c>
      <c r="B142" s="6" t="s">
        <v>387</v>
      </c>
      <c r="C142" s="6" t="s">
        <v>74</v>
      </c>
      <c r="D142" s="6" t="s">
        <v>153</v>
      </c>
      <c r="E142" s="6" t="s">
        <v>163</v>
      </c>
      <c r="F142" s="6" t="s">
        <v>158</v>
      </c>
      <c r="G142" s="6" t="s">
        <v>148</v>
      </c>
      <c r="H142" s="6" t="s">
        <v>155</v>
      </c>
      <c r="I142" s="6" t="s">
        <v>164</v>
      </c>
      <c r="J142" s="10" t="s">
        <v>336</v>
      </c>
      <c r="K142" s="20">
        <v>0.5</v>
      </c>
      <c r="L142" s="20">
        <v>0</v>
      </c>
      <c r="M142" s="20">
        <f t="shared" ref="M142:M205" si="5">L142/K142*100</f>
        <v>0</v>
      </c>
    </row>
    <row r="143" spans="1:13" s="13" customFormat="1" ht="63" x14ac:dyDescent="0.2">
      <c r="A143" s="5">
        <v>131</v>
      </c>
      <c r="B143" s="6" t="s">
        <v>341</v>
      </c>
      <c r="C143" s="6" t="s">
        <v>74</v>
      </c>
      <c r="D143" s="6" t="s">
        <v>153</v>
      </c>
      <c r="E143" s="6" t="s">
        <v>163</v>
      </c>
      <c r="F143" s="6" t="s">
        <v>158</v>
      </c>
      <c r="G143" s="6" t="s">
        <v>148</v>
      </c>
      <c r="H143" s="6" t="s">
        <v>155</v>
      </c>
      <c r="I143" s="6" t="s">
        <v>164</v>
      </c>
      <c r="J143" s="10" t="s">
        <v>336</v>
      </c>
      <c r="K143" s="20">
        <v>16.5</v>
      </c>
      <c r="L143" s="20">
        <v>16.97749</v>
      </c>
      <c r="M143" s="20">
        <f t="shared" si="5"/>
        <v>102.89387878787879</v>
      </c>
    </row>
    <row r="144" spans="1:13" s="13" customFormat="1" ht="78.75" x14ac:dyDescent="0.2">
      <c r="A144" s="5">
        <v>132</v>
      </c>
      <c r="B144" s="6" t="s">
        <v>177</v>
      </c>
      <c r="C144" s="6" t="s">
        <v>74</v>
      </c>
      <c r="D144" s="6" t="s">
        <v>153</v>
      </c>
      <c r="E144" s="6" t="s">
        <v>163</v>
      </c>
      <c r="F144" s="6" t="s">
        <v>257</v>
      </c>
      <c r="G144" s="6" t="s">
        <v>75</v>
      </c>
      <c r="H144" s="6" t="s">
        <v>155</v>
      </c>
      <c r="I144" s="6" t="s">
        <v>164</v>
      </c>
      <c r="J144" s="10" t="s">
        <v>259</v>
      </c>
      <c r="K144" s="20">
        <f>K145</f>
        <v>30</v>
      </c>
      <c r="L144" s="20">
        <f>L145</f>
        <v>30</v>
      </c>
      <c r="M144" s="20">
        <f t="shared" si="5"/>
        <v>100</v>
      </c>
    </row>
    <row r="145" spans="1:13" s="13" customFormat="1" ht="63" x14ac:dyDescent="0.2">
      <c r="A145" s="5">
        <v>133</v>
      </c>
      <c r="B145" s="6" t="s">
        <v>202</v>
      </c>
      <c r="C145" s="6" t="s">
        <v>74</v>
      </c>
      <c r="D145" s="6" t="s">
        <v>153</v>
      </c>
      <c r="E145" s="6" t="s">
        <v>163</v>
      </c>
      <c r="F145" s="6" t="s">
        <v>257</v>
      </c>
      <c r="G145" s="6" t="s">
        <v>148</v>
      </c>
      <c r="H145" s="6" t="s">
        <v>155</v>
      </c>
      <c r="I145" s="6" t="s">
        <v>164</v>
      </c>
      <c r="J145" s="10" t="s">
        <v>258</v>
      </c>
      <c r="K145" s="20">
        <v>30</v>
      </c>
      <c r="L145" s="20">
        <v>30</v>
      </c>
      <c r="M145" s="20">
        <f t="shared" si="5"/>
        <v>100</v>
      </c>
    </row>
    <row r="146" spans="1:13" s="13" customFormat="1" ht="63" x14ac:dyDescent="0.2">
      <c r="A146" s="5">
        <v>134</v>
      </c>
      <c r="B146" s="6" t="s">
        <v>177</v>
      </c>
      <c r="C146" s="6" t="s">
        <v>74</v>
      </c>
      <c r="D146" s="6" t="s">
        <v>153</v>
      </c>
      <c r="E146" s="6" t="s">
        <v>260</v>
      </c>
      <c r="F146" s="6" t="s">
        <v>177</v>
      </c>
      <c r="G146" s="6" t="s">
        <v>75</v>
      </c>
      <c r="H146" s="6" t="s">
        <v>155</v>
      </c>
      <c r="I146" s="6" t="s">
        <v>164</v>
      </c>
      <c r="J146" s="10" t="s">
        <v>262</v>
      </c>
      <c r="K146" s="20">
        <f>K147</f>
        <v>11.8</v>
      </c>
      <c r="L146" s="20">
        <f>L147+L148</f>
        <v>804.40237999999999</v>
      </c>
      <c r="M146" s="20">
        <f t="shared" si="5"/>
        <v>6816.9693220338986</v>
      </c>
    </row>
    <row r="147" spans="1:13" s="13" customFormat="1" ht="36" customHeight="1" x14ac:dyDescent="0.2">
      <c r="A147" s="5">
        <v>135</v>
      </c>
      <c r="B147" s="6" t="s">
        <v>387</v>
      </c>
      <c r="C147" s="6" t="s">
        <v>74</v>
      </c>
      <c r="D147" s="6" t="s">
        <v>153</v>
      </c>
      <c r="E147" s="6" t="s">
        <v>260</v>
      </c>
      <c r="F147" s="6" t="s">
        <v>161</v>
      </c>
      <c r="G147" s="6" t="s">
        <v>148</v>
      </c>
      <c r="H147" s="6" t="s">
        <v>155</v>
      </c>
      <c r="I147" s="6" t="s">
        <v>164</v>
      </c>
      <c r="J147" s="10" t="s">
        <v>261</v>
      </c>
      <c r="K147" s="20">
        <v>11.8</v>
      </c>
      <c r="L147" s="20">
        <v>0</v>
      </c>
      <c r="M147" s="20">
        <f t="shared" si="5"/>
        <v>0</v>
      </c>
    </row>
    <row r="148" spans="1:13" s="13" customFormat="1" ht="36" customHeight="1" x14ac:dyDescent="0.2">
      <c r="A148" s="5">
        <v>136</v>
      </c>
      <c r="B148" s="6" t="s">
        <v>457</v>
      </c>
      <c r="C148" s="6" t="s">
        <v>74</v>
      </c>
      <c r="D148" s="6" t="s">
        <v>153</v>
      </c>
      <c r="E148" s="6" t="s">
        <v>260</v>
      </c>
      <c r="F148" s="6" t="s">
        <v>161</v>
      </c>
      <c r="G148" s="6" t="s">
        <v>148</v>
      </c>
      <c r="H148" s="6" t="s">
        <v>155</v>
      </c>
      <c r="I148" s="6" t="s">
        <v>164</v>
      </c>
      <c r="J148" s="10" t="s">
        <v>261</v>
      </c>
      <c r="K148" s="20">
        <v>0</v>
      </c>
      <c r="L148" s="20">
        <v>804.40237999999999</v>
      </c>
      <c r="M148" s="20"/>
    </row>
    <row r="149" spans="1:13" s="13" customFormat="1" ht="31.5" x14ac:dyDescent="0.2">
      <c r="A149" s="5">
        <v>137</v>
      </c>
      <c r="B149" s="6" t="s">
        <v>177</v>
      </c>
      <c r="C149" s="6" t="s">
        <v>74</v>
      </c>
      <c r="D149" s="6" t="s">
        <v>153</v>
      </c>
      <c r="E149" s="6" t="s">
        <v>168</v>
      </c>
      <c r="F149" s="6" t="s">
        <v>69</v>
      </c>
      <c r="G149" s="6" t="s">
        <v>75</v>
      </c>
      <c r="H149" s="6" t="s">
        <v>155</v>
      </c>
      <c r="I149" s="6" t="s">
        <v>164</v>
      </c>
      <c r="J149" s="10" t="s">
        <v>255</v>
      </c>
      <c r="K149" s="20">
        <f>K150</f>
        <v>1.5</v>
      </c>
      <c r="L149" s="20">
        <f>L150</f>
        <v>0</v>
      </c>
      <c r="M149" s="20">
        <f t="shared" si="5"/>
        <v>0</v>
      </c>
    </row>
    <row r="150" spans="1:13" s="13" customFormat="1" ht="47.25" x14ac:dyDescent="0.2">
      <c r="A150" s="5">
        <v>138</v>
      </c>
      <c r="B150" s="6" t="s">
        <v>177</v>
      </c>
      <c r="C150" s="6" t="s">
        <v>74</v>
      </c>
      <c r="D150" s="6" t="s">
        <v>153</v>
      </c>
      <c r="E150" s="6" t="s">
        <v>168</v>
      </c>
      <c r="F150" s="6" t="s">
        <v>69</v>
      </c>
      <c r="G150" s="6" t="s">
        <v>148</v>
      </c>
      <c r="H150" s="6" t="s">
        <v>155</v>
      </c>
      <c r="I150" s="6" t="s">
        <v>164</v>
      </c>
      <c r="J150" s="10" t="s">
        <v>256</v>
      </c>
      <c r="K150" s="20">
        <v>1.5</v>
      </c>
      <c r="L150" s="20">
        <v>0</v>
      </c>
      <c r="M150" s="20">
        <f t="shared" si="5"/>
        <v>0</v>
      </c>
    </row>
    <row r="151" spans="1:13" s="13" customFormat="1" ht="63" customHeight="1" x14ac:dyDescent="0.2">
      <c r="A151" s="5">
        <v>139</v>
      </c>
      <c r="B151" s="6" t="s">
        <v>177</v>
      </c>
      <c r="C151" s="6" t="s">
        <v>74</v>
      </c>
      <c r="D151" s="6" t="s">
        <v>153</v>
      </c>
      <c r="E151" s="6" t="s">
        <v>168</v>
      </c>
      <c r="F151" s="6" t="s">
        <v>165</v>
      </c>
      <c r="G151" s="6" t="s">
        <v>75</v>
      </c>
      <c r="H151" s="6" t="s">
        <v>155</v>
      </c>
      <c r="I151" s="6" t="s">
        <v>164</v>
      </c>
      <c r="J151" s="10" t="s">
        <v>360</v>
      </c>
      <c r="K151" s="20">
        <f>K152+K157</f>
        <v>10.7</v>
      </c>
      <c r="L151" s="20">
        <f>L152+L157</f>
        <v>8.5190400000000004</v>
      </c>
      <c r="M151" s="20">
        <f t="shared" si="5"/>
        <v>79.617196261682253</v>
      </c>
    </row>
    <row r="152" spans="1:13" s="13" customFormat="1" ht="51.75" customHeight="1" x14ac:dyDescent="0.2">
      <c r="A152" s="5">
        <v>140</v>
      </c>
      <c r="B152" s="6" t="s">
        <v>177</v>
      </c>
      <c r="C152" s="6" t="s">
        <v>74</v>
      </c>
      <c r="D152" s="6" t="s">
        <v>153</v>
      </c>
      <c r="E152" s="6" t="s">
        <v>168</v>
      </c>
      <c r="F152" s="6" t="s">
        <v>254</v>
      </c>
      <c r="G152" s="6" t="s">
        <v>76</v>
      </c>
      <c r="H152" s="6" t="s">
        <v>155</v>
      </c>
      <c r="I152" s="6" t="s">
        <v>164</v>
      </c>
      <c r="J152" s="10" t="s">
        <v>358</v>
      </c>
      <c r="K152" s="20">
        <f>K153+K154+K155+K156</f>
        <v>10.199999999999999</v>
      </c>
      <c r="L152" s="20">
        <f>L153+L154+L155+L156</f>
        <v>8.3440399999999997</v>
      </c>
      <c r="M152" s="20">
        <f t="shared" si="5"/>
        <v>81.804313725490204</v>
      </c>
    </row>
    <row r="153" spans="1:13" s="13" customFormat="1" ht="51" customHeight="1" x14ac:dyDescent="0.2">
      <c r="A153" s="5">
        <v>141</v>
      </c>
      <c r="B153" s="6" t="s">
        <v>349</v>
      </c>
      <c r="C153" s="6" t="s">
        <v>74</v>
      </c>
      <c r="D153" s="6" t="s">
        <v>153</v>
      </c>
      <c r="E153" s="6" t="s">
        <v>168</v>
      </c>
      <c r="F153" s="6" t="s">
        <v>254</v>
      </c>
      <c r="G153" s="6" t="s">
        <v>76</v>
      </c>
      <c r="H153" s="6" t="s">
        <v>155</v>
      </c>
      <c r="I153" s="14" t="s">
        <v>164</v>
      </c>
      <c r="J153" s="10" t="s">
        <v>359</v>
      </c>
      <c r="K153" s="20">
        <v>0.5</v>
      </c>
      <c r="L153" s="20">
        <v>0</v>
      </c>
      <c r="M153" s="20">
        <f t="shared" si="5"/>
        <v>0</v>
      </c>
    </row>
    <row r="154" spans="1:13" s="13" customFormat="1" ht="51" customHeight="1" x14ac:dyDescent="0.2">
      <c r="A154" s="5">
        <v>142</v>
      </c>
      <c r="B154" s="6" t="s">
        <v>350</v>
      </c>
      <c r="C154" s="6" t="s">
        <v>74</v>
      </c>
      <c r="D154" s="6" t="s">
        <v>153</v>
      </c>
      <c r="E154" s="6" t="s">
        <v>168</v>
      </c>
      <c r="F154" s="6" t="s">
        <v>254</v>
      </c>
      <c r="G154" s="6" t="s">
        <v>76</v>
      </c>
      <c r="H154" s="6" t="s">
        <v>155</v>
      </c>
      <c r="I154" s="14" t="s">
        <v>164</v>
      </c>
      <c r="J154" s="10" t="s">
        <v>359</v>
      </c>
      <c r="K154" s="20">
        <v>0.5</v>
      </c>
      <c r="L154" s="20">
        <v>0</v>
      </c>
      <c r="M154" s="20">
        <f t="shared" si="5"/>
        <v>0</v>
      </c>
    </row>
    <row r="155" spans="1:13" s="13" customFormat="1" ht="50.25" customHeight="1" x14ac:dyDescent="0.2">
      <c r="A155" s="5">
        <v>143</v>
      </c>
      <c r="B155" s="6" t="s">
        <v>351</v>
      </c>
      <c r="C155" s="6" t="s">
        <v>74</v>
      </c>
      <c r="D155" s="6" t="s">
        <v>153</v>
      </c>
      <c r="E155" s="6" t="s">
        <v>168</v>
      </c>
      <c r="F155" s="6" t="s">
        <v>254</v>
      </c>
      <c r="G155" s="6" t="s">
        <v>76</v>
      </c>
      <c r="H155" s="6" t="s">
        <v>155</v>
      </c>
      <c r="I155" s="14" t="s">
        <v>164</v>
      </c>
      <c r="J155" s="10" t="s">
        <v>359</v>
      </c>
      <c r="K155" s="20">
        <v>6.5</v>
      </c>
      <c r="L155" s="20">
        <v>5.6940400000000002</v>
      </c>
      <c r="M155" s="20">
        <f t="shared" si="5"/>
        <v>87.600615384615395</v>
      </c>
    </row>
    <row r="156" spans="1:13" s="13" customFormat="1" ht="48.75" customHeight="1" x14ac:dyDescent="0.2">
      <c r="A156" s="5">
        <v>144</v>
      </c>
      <c r="B156" s="6" t="s">
        <v>202</v>
      </c>
      <c r="C156" s="6" t="s">
        <v>74</v>
      </c>
      <c r="D156" s="6" t="s">
        <v>153</v>
      </c>
      <c r="E156" s="6" t="s">
        <v>168</v>
      </c>
      <c r="F156" s="6" t="s">
        <v>254</v>
      </c>
      <c r="G156" s="6" t="s">
        <v>76</v>
      </c>
      <c r="H156" s="6" t="s">
        <v>155</v>
      </c>
      <c r="I156" s="14" t="s">
        <v>164</v>
      </c>
      <c r="J156" s="10" t="s">
        <v>359</v>
      </c>
      <c r="K156" s="20">
        <v>2.7</v>
      </c>
      <c r="L156" s="20">
        <v>2.65</v>
      </c>
      <c r="M156" s="20">
        <f t="shared" si="5"/>
        <v>98.148148148148138</v>
      </c>
    </row>
    <row r="157" spans="1:13" s="13" customFormat="1" ht="65.25" customHeight="1" x14ac:dyDescent="0.2">
      <c r="A157" s="5">
        <v>145</v>
      </c>
      <c r="B157" s="6" t="s">
        <v>178</v>
      </c>
      <c r="C157" s="6" t="s">
        <v>74</v>
      </c>
      <c r="D157" s="6" t="s">
        <v>153</v>
      </c>
      <c r="E157" s="6" t="s">
        <v>168</v>
      </c>
      <c r="F157" s="6" t="s">
        <v>389</v>
      </c>
      <c r="G157" s="6" t="s">
        <v>76</v>
      </c>
      <c r="H157" s="6" t="s">
        <v>155</v>
      </c>
      <c r="I157" s="14" t="s">
        <v>164</v>
      </c>
      <c r="J157" s="10" t="s">
        <v>390</v>
      </c>
      <c r="K157" s="20">
        <v>0.5</v>
      </c>
      <c r="L157" s="20">
        <v>0.17499999999999999</v>
      </c>
      <c r="M157" s="20">
        <f t="shared" si="5"/>
        <v>35</v>
      </c>
    </row>
    <row r="158" spans="1:13" s="13" customFormat="1" ht="15.75" x14ac:dyDescent="0.2">
      <c r="A158" s="5">
        <v>146</v>
      </c>
      <c r="B158" s="6" t="s">
        <v>177</v>
      </c>
      <c r="C158" s="6" t="s">
        <v>74</v>
      </c>
      <c r="D158" s="6" t="s">
        <v>153</v>
      </c>
      <c r="E158" s="6" t="s">
        <v>150</v>
      </c>
      <c r="F158" s="6" t="s">
        <v>177</v>
      </c>
      <c r="G158" s="6" t="s">
        <v>76</v>
      </c>
      <c r="H158" s="6" t="s">
        <v>155</v>
      </c>
      <c r="I158" s="14" t="s">
        <v>164</v>
      </c>
      <c r="J158" s="10" t="s">
        <v>339</v>
      </c>
      <c r="K158" s="20">
        <f>K159+K160</f>
        <v>1605.3</v>
      </c>
      <c r="L158" s="20">
        <f>L159+L160</f>
        <v>2199.5069199999998</v>
      </c>
      <c r="M158" s="20">
        <f t="shared" si="5"/>
        <v>137.01531925496789</v>
      </c>
    </row>
    <row r="159" spans="1:13" s="13" customFormat="1" ht="78.75" x14ac:dyDescent="0.2">
      <c r="A159" s="5">
        <v>147</v>
      </c>
      <c r="B159" s="6" t="s">
        <v>364</v>
      </c>
      <c r="C159" s="6" t="s">
        <v>74</v>
      </c>
      <c r="D159" s="6" t="s">
        <v>153</v>
      </c>
      <c r="E159" s="6" t="s">
        <v>150</v>
      </c>
      <c r="F159" s="6" t="s">
        <v>166</v>
      </c>
      <c r="G159" s="6" t="s">
        <v>76</v>
      </c>
      <c r="H159" s="6" t="s">
        <v>155</v>
      </c>
      <c r="I159" s="14" t="s">
        <v>164</v>
      </c>
      <c r="J159" s="10" t="s">
        <v>338</v>
      </c>
      <c r="K159" s="20">
        <v>1605</v>
      </c>
      <c r="L159" s="20">
        <v>2199.5069199999998</v>
      </c>
      <c r="M159" s="20">
        <f t="shared" si="5"/>
        <v>137.04092959501557</v>
      </c>
    </row>
    <row r="160" spans="1:13" s="13" customFormat="1" ht="78.75" x14ac:dyDescent="0.2">
      <c r="A160" s="5">
        <v>148</v>
      </c>
      <c r="B160" s="6" t="s">
        <v>346</v>
      </c>
      <c r="C160" s="6" t="s">
        <v>74</v>
      </c>
      <c r="D160" s="6" t="s">
        <v>153</v>
      </c>
      <c r="E160" s="6" t="s">
        <v>150</v>
      </c>
      <c r="F160" s="6" t="s">
        <v>166</v>
      </c>
      <c r="G160" s="6" t="s">
        <v>76</v>
      </c>
      <c r="H160" s="6" t="s">
        <v>155</v>
      </c>
      <c r="I160" s="14" t="s">
        <v>164</v>
      </c>
      <c r="J160" s="10" t="s">
        <v>338</v>
      </c>
      <c r="K160" s="20">
        <v>0.3</v>
      </c>
      <c r="L160" s="20">
        <v>0</v>
      </c>
      <c r="M160" s="20">
        <f t="shared" si="5"/>
        <v>0</v>
      </c>
    </row>
    <row r="161" spans="1:13" s="13" customFormat="1" ht="15.75" x14ac:dyDescent="0.2">
      <c r="A161" s="5">
        <v>149</v>
      </c>
      <c r="B161" s="6" t="s">
        <v>177</v>
      </c>
      <c r="C161" s="6" t="s">
        <v>74</v>
      </c>
      <c r="D161" s="6" t="s">
        <v>522</v>
      </c>
      <c r="E161" s="6" t="s">
        <v>75</v>
      </c>
      <c r="F161" s="6" t="s">
        <v>177</v>
      </c>
      <c r="G161" s="6" t="s">
        <v>75</v>
      </c>
      <c r="H161" s="6" t="s">
        <v>155</v>
      </c>
      <c r="I161" s="14" t="s">
        <v>177</v>
      </c>
      <c r="J161" s="10" t="s">
        <v>523</v>
      </c>
      <c r="K161" s="20">
        <f>K162</f>
        <v>0</v>
      </c>
      <c r="L161" s="20">
        <f>L162</f>
        <v>662.06340999999998</v>
      </c>
      <c r="M161" s="20"/>
    </row>
    <row r="162" spans="1:13" s="13" customFormat="1" ht="15.75" x14ac:dyDescent="0.2">
      <c r="A162" s="5">
        <v>150</v>
      </c>
      <c r="B162" s="6" t="s">
        <v>177</v>
      </c>
      <c r="C162" s="6" t="s">
        <v>74</v>
      </c>
      <c r="D162" s="6" t="s">
        <v>522</v>
      </c>
      <c r="E162" s="6" t="s">
        <v>76</v>
      </c>
      <c r="F162" s="6" t="s">
        <v>177</v>
      </c>
      <c r="G162" s="6" t="s">
        <v>75</v>
      </c>
      <c r="H162" s="6" t="s">
        <v>155</v>
      </c>
      <c r="I162" s="14" t="s">
        <v>524</v>
      </c>
      <c r="J162" s="10" t="s">
        <v>525</v>
      </c>
      <c r="K162" s="20">
        <f>K163</f>
        <v>0</v>
      </c>
      <c r="L162" s="20">
        <f>L163</f>
        <v>662.06340999999998</v>
      </c>
      <c r="M162" s="20"/>
    </row>
    <row r="163" spans="1:13" s="13" customFormat="1" ht="21.75" customHeight="1" x14ac:dyDescent="0.2">
      <c r="A163" s="5">
        <v>151</v>
      </c>
      <c r="B163" s="6" t="s">
        <v>177</v>
      </c>
      <c r="C163" s="6" t="s">
        <v>74</v>
      </c>
      <c r="D163" s="6" t="s">
        <v>522</v>
      </c>
      <c r="E163" s="6" t="s">
        <v>76</v>
      </c>
      <c r="F163" s="6" t="s">
        <v>166</v>
      </c>
      <c r="G163" s="6" t="s">
        <v>148</v>
      </c>
      <c r="H163" s="6" t="s">
        <v>155</v>
      </c>
      <c r="I163" s="14" t="s">
        <v>524</v>
      </c>
      <c r="J163" s="10" t="s">
        <v>526</v>
      </c>
      <c r="K163" s="20">
        <f>K164+K165</f>
        <v>0</v>
      </c>
      <c r="L163" s="20">
        <f>L164+L165</f>
        <v>662.06340999999998</v>
      </c>
      <c r="M163" s="20"/>
    </row>
    <row r="164" spans="1:13" s="13" customFormat="1" ht="23.25" customHeight="1" x14ac:dyDescent="0.2">
      <c r="A164" s="5">
        <v>152</v>
      </c>
      <c r="B164" s="6" t="s">
        <v>37</v>
      </c>
      <c r="C164" s="6" t="s">
        <v>74</v>
      </c>
      <c r="D164" s="6" t="s">
        <v>522</v>
      </c>
      <c r="E164" s="6" t="s">
        <v>76</v>
      </c>
      <c r="F164" s="6" t="s">
        <v>166</v>
      </c>
      <c r="G164" s="6" t="s">
        <v>148</v>
      </c>
      <c r="H164" s="6" t="s">
        <v>155</v>
      </c>
      <c r="I164" s="14" t="s">
        <v>524</v>
      </c>
      <c r="J164" s="10" t="s">
        <v>526</v>
      </c>
      <c r="K164" s="20">
        <v>0</v>
      </c>
      <c r="L164" s="20">
        <v>662.16341</v>
      </c>
      <c r="M164" s="20"/>
    </row>
    <row r="165" spans="1:13" s="13" customFormat="1" ht="23.25" customHeight="1" x14ac:dyDescent="0.2">
      <c r="A165" s="5">
        <v>153</v>
      </c>
      <c r="B165" s="6" t="s">
        <v>88</v>
      </c>
      <c r="C165" s="6" t="s">
        <v>74</v>
      </c>
      <c r="D165" s="6" t="s">
        <v>522</v>
      </c>
      <c r="E165" s="6" t="s">
        <v>76</v>
      </c>
      <c r="F165" s="6" t="s">
        <v>166</v>
      </c>
      <c r="G165" s="6" t="s">
        <v>148</v>
      </c>
      <c r="H165" s="6" t="s">
        <v>155</v>
      </c>
      <c r="I165" s="14" t="s">
        <v>524</v>
      </c>
      <c r="J165" s="10" t="s">
        <v>526</v>
      </c>
      <c r="K165" s="20">
        <v>0</v>
      </c>
      <c r="L165" s="20">
        <v>-0.1</v>
      </c>
      <c r="M165" s="20"/>
    </row>
    <row r="166" spans="1:13" s="13" customFormat="1" ht="15.75" x14ac:dyDescent="0.2">
      <c r="A166" s="5">
        <v>154</v>
      </c>
      <c r="B166" s="15" t="s">
        <v>177</v>
      </c>
      <c r="C166" s="15" t="s">
        <v>27</v>
      </c>
      <c r="D166" s="15" t="s">
        <v>75</v>
      </c>
      <c r="E166" s="15" t="s">
        <v>75</v>
      </c>
      <c r="F166" s="15" t="s">
        <v>177</v>
      </c>
      <c r="G166" s="15" t="s">
        <v>75</v>
      </c>
      <c r="H166" s="15" t="s">
        <v>155</v>
      </c>
      <c r="I166" s="16" t="s">
        <v>177</v>
      </c>
      <c r="J166" s="10" t="s">
        <v>127</v>
      </c>
      <c r="K166" s="20">
        <f>K167+K301+K313+K298</f>
        <v>7782026.425950001</v>
      </c>
      <c r="L166" s="20">
        <f>L167+L301+L313+L298</f>
        <v>7737748.0543500017</v>
      </c>
      <c r="M166" s="20">
        <f t="shared" si="5"/>
        <v>99.431017460280685</v>
      </c>
    </row>
    <row r="167" spans="1:13" s="13" customFormat="1" ht="31.5" x14ac:dyDescent="0.2">
      <c r="A167" s="5">
        <v>155</v>
      </c>
      <c r="B167" s="6" t="s">
        <v>37</v>
      </c>
      <c r="C167" s="6" t="s">
        <v>27</v>
      </c>
      <c r="D167" s="6" t="s">
        <v>157</v>
      </c>
      <c r="E167" s="6" t="s">
        <v>75</v>
      </c>
      <c r="F167" s="6" t="s">
        <v>177</v>
      </c>
      <c r="G167" s="6" t="s">
        <v>75</v>
      </c>
      <c r="H167" s="6" t="s">
        <v>155</v>
      </c>
      <c r="I167" s="14" t="s">
        <v>177</v>
      </c>
      <c r="J167" s="10" t="s">
        <v>352</v>
      </c>
      <c r="K167" s="20">
        <f>K168+K176+K195+K256</f>
        <v>7807257.3772100005</v>
      </c>
      <c r="L167" s="20">
        <f>L168+L176+L195+L256</f>
        <v>7762994.0611300012</v>
      </c>
      <c r="M167" s="20">
        <f t="shared" si="5"/>
        <v>99.433049098532251</v>
      </c>
    </row>
    <row r="168" spans="1:13" s="13" customFormat="1" ht="15.75" x14ac:dyDescent="0.2">
      <c r="A168" s="5">
        <v>156</v>
      </c>
      <c r="B168" s="6" t="s">
        <v>37</v>
      </c>
      <c r="C168" s="6" t="s">
        <v>27</v>
      </c>
      <c r="D168" s="6" t="s">
        <v>157</v>
      </c>
      <c r="E168" s="6" t="s">
        <v>168</v>
      </c>
      <c r="F168" s="6" t="s">
        <v>177</v>
      </c>
      <c r="G168" s="6" t="s">
        <v>75</v>
      </c>
      <c r="H168" s="6" t="s">
        <v>155</v>
      </c>
      <c r="I168" s="14" t="s">
        <v>226</v>
      </c>
      <c r="J168" s="10" t="s">
        <v>204</v>
      </c>
      <c r="K168" s="20">
        <f>K169+K171+K173</f>
        <v>2698346.9000000004</v>
      </c>
      <c r="L168" s="20">
        <f>L169+L171+L173</f>
        <v>2698346.9000000004</v>
      </c>
      <c r="M168" s="20">
        <f t="shared" si="5"/>
        <v>100</v>
      </c>
    </row>
    <row r="169" spans="1:13" s="13" customFormat="1" ht="15.75" x14ac:dyDescent="0.2">
      <c r="A169" s="5">
        <v>157</v>
      </c>
      <c r="B169" s="6" t="s">
        <v>37</v>
      </c>
      <c r="C169" s="6" t="s">
        <v>27</v>
      </c>
      <c r="D169" s="6" t="s">
        <v>157</v>
      </c>
      <c r="E169" s="6" t="s">
        <v>205</v>
      </c>
      <c r="F169" s="6" t="s">
        <v>29</v>
      </c>
      <c r="G169" s="6" t="s">
        <v>75</v>
      </c>
      <c r="H169" s="6" t="s">
        <v>155</v>
      </c>
      <c r="I169" s="14" t="s">
        <v>226</v>
      </c>
      <c r="J169" s="10" t="s">
        <v>36</v>
      </c>
      <c r="K169" s="20">
        <f>K170</f>
        <v>2198475.6</v>
      </c>
      <c r="L169" s="20">
        <f>L170</f>
        <v>2198475.6</v>
      </c>
      <c r="M169" s="20">
        <f t="shared" si="5"/>
        <v>100</v>
      </c>
    </row>
    <row r="170" spans="1:13" s="13" customFormat="1" ht="31.5" x14ac:dyDescent="0.2">
      <c r="A170" s="5">
        <v>158</v>
      </c>
      <c r="B170" s="6" t="s">
        <v>37</v>
      </c>
      <c r="C170" s="6" t="s">
        <v>27</v>
      </c>
      <c r="D170" s="6" t="s">
        <v>157</v>
      </c>
      <c r="E170" s="6" t="s">
        <v>205</v>
      </c>
      <c r="F170" s="6" t="s">
        <v>29</v>
      </c>
      <c r="G170" s="6" t="s">
        <v>148</v>
      </c>
      <c r="H170" s="6" t="s">
        <v>155</v>
      </c>
      <c r="I170" s="14" t="s">
        <v>226</v>
      </c>
      <c r="J170" s="10" t="s">
        <v>250</v>
      </c>
      <c r="K170" s="20">
        <v>2198475.6</v>
      </c>
      <c r="L170" s="20">
        <v>2198475.6</v>
      </c>
      <c r="M170" s="20">
        <f t="shared" si="5"/>
        <v>100</v>
      </c>
    </row>
    <row r="171" spans="1:13" s="13" customFormat="1" ht="31.5" x14ac:dyDescent="0.2">
      <c r="A171" s="5">
        <v>159</v>
      </c>
      <c r="B171" s="6" t="s">
        <v>37</v>
      </c>
      <c r="C171" s="6" t="s">
        <v>27</v>
      </c>
      <c r="D171" s="6" t="s">
        <v>157</v>
      </c>
      <c r="E171" s="6" t="s">
        <v>205</v>
      </c>
      <c r="F171" s="6" t="s">
        <v>206</v>
      </c>
      <c r="G171" s="6" t="s">
        <v>75</v>
      </c>
      <c r="H171" s="6" t="s">
        <v>155</v>
      </c>
      <c r="I171" s="14" t="s">
        <v>226</v>
      </c>
      <c r="J171" s="10" t="s">
        <v>56</v>
      </c>
      <c r="K171" s="20">
        <f>K172</f>
        <v>18983</v>
      </c>
      <c r="L171" s="20">
        <f>L172</f>
        <v>18983</v>
      </c>
      <c r="M171" s="20">
        <f t="shared" si="5"/>
        <v>100</v>
      </c>
    </row>
    <row r="172" spans="1:13" s="13" customFormat="1" ht="31.5" x14ac:dyDescent="0.2">
      <c r="A172" s="5">
        <v>160</v>
      </c>
      <c r="B172" s="6" t="s">
        <v>37</v>
      </c>
      <c r="C172" s="6" t="s">
        <v>27</v>
      </c>
      <c r="D172" s="6" t="s">
        <v>157</v>
      </c>
      <c r="E172" s="6" t="s">
        <v>205</v>
      </c>
      <c r="F172" s="6" t="s">
        <v>206</v>
      </c>
      <c r="G172" s="6" t="s">
        <v>148</v>
      </c>
      <c r="H172" s="6" t="s">
        <v>155</v>
      </c>
      <c r="I172" s="14" t="s">
        <v>226</v>
      </c>
      <c r="J172" s="10" t="s">
        <v>26</v>
      </c>
      <c r="K172" s="20">
        <v>18983</v>
      </c>
      <c r="L172" s="20">
        <v>18983</v>
      </c>
      <c r="M172" s="20">
        <f t="shared" si="5"/>
        <v>100</v>
      </c>
    </row>
    <row r="173" spans="1:13" s="13" customFormat="1" ht="18" customHeight="1" x14ac:dyDescent="0.2">
      <c r="A173" s="5">
        <v>161</v>
      </c>
      <c r="B173" s="6" t="s">
        <v>37</v>
      </c>
      <c r="C173" s="6" t="s">
        <v>27</v>
      </c>
      <c r="D173" s="6" t="s">
        <v>157</v>
      </c>
      <c r="E173" s="6" t="s">
        <v>232</v>
      </c>
      <c r="F173" s="6" t="s">
        <v>28</v>
      </c>
      <c r="G173" s="6" t="s">
        <v>75</v>
      </c>
      <c r="H173" s="6" t="s">
        <v>155</v>
      </c>
      <c r="I173" s="14" t="s">
        <v>226</v>
      </c>
      <c r="J173" s="10" t="s">
        <v>251</v>
      </c>
      <c r="K173" s="20">
        <f>K174+K175</f>
        <v>480888.30000000005</v>
      </c>
      <c r="L173" s="20">
        <f>L174+L175</f>
        <v>480888.30000000005</v>
      </c>
      <c r="M173" s="20">
        <f t="shared" si="5"/>
        <v>100</v>
      </c>
    </row>
    <row r="174" spans="1:13" s="13" customFormat="1" ht="47.25" x14ac:dyDescent="0.2">
      <c r="A174" s="5">
        <v>162</v>
      </c>
      <c r="B174" s="6" t="s">
        <v>37</v>
      </c>
      <c r="C174" s="6" t="s">
        <v>27</v>
      </c>
      <c r="D174" s="6" t="s">
        <v>157</v>
      </c>
      <c r="E174" s="6" t="s">
        <v>232</v>
      </c>
      <c r="F174" s="6" t="s">
        <v>28</v>
      </c>
      <c r="G174" s="6" t="s">
        <v>148</v>
      </c>
      <c r="H174" s="6" t="s">
        <v>367</v>
      </c>
      <c r="I174" s="14" t="s">
        <v>226</v>
      </c>
      <c r="J174" s="10" t="s">
        <v>383</v>
      </c>
      <c r="K174" s="20">
        <v>399278.9</v>
      </c>
      <c r="L174" s="20">
        <v>399278.9</v>
      </c>
      <c r="M174" s="20">
        <f t="shared" si="5"/>
        <v>100</v>
      </c>
    </row>
    <row r="175" spans="1:13" s="13" customFormat="1" ht="47.25" x14ac:dyDescent="0.2">
      <c r="A175" s="5">
        <v>163</v>
      </c>
      <c r="B175" s="6" t="s">
        <v>37</v>
      </c>
      <c r="C175" s="6" t="s">
        <v>27</v>
      </c>
      <c r="D175" s="6" t="s">
        <v>157</v>
      </c>
      <c r="E175" s="6" t="s">
        <v>232</v>
      </c>
      <c r="F175" s="6" t="s">
        <v>28</v>
      </c>
      <c r="G175" s="6" t="s">
        <v>148</v>
      </c>
      <c r="H175" s="6" t="s">
        <v>444</v>
      </c>
      <c r="I175" s="14" t="s">
        <v>226</v>
      </c>
      <c r="J175" s="10" t="s">
        <v>445</v>
      </c>
      <c r="K175" s="20">
        <f>81609.4</f>
        <v>81609.399999999994</v>
      </c>
      <c r="L175" s="20">
        <v>81609.399999999994</v>
      </c>
      <c r="M175" s="20">
        <f t="shared" si="5"/>
        <v>100</v>
      </c>
    </row>
    <row r="176" spans="1:13" s="13" customFormat="1" ht="31.5" x14ac:dyDescent="0.2">
      <c r="A176" s="5">
        <v>164</v>
      </c>
      <c r="B176" s="6" t="s">
        <v>37</v>
      </c>
      <c r="C176" s="6" t="s">
        <v>27</v>
      </c>
      <c r="D176" s="6" t="s">
        <v>157</v>
      </c>
      <c r="E176" s="6" t="s">
        <v>209</v>
      </c>
      <c r="F176" s="6" t="s">
        <v>177</v>
      </c>
      <c r="G176" s="6" t="s">
        <v>75</v>
      </c>
      <c r="H176" s="6" t="s">
        <v>155</v>
      </c>
      <c r="I176" s="14" t="s">
        <v>226</v>
      </c>
      <c r="J176" s="10" t="s">
        <v>381</v>
      </c>
      <c r="K176" s="20">
        <f>K177+K183+K181+K179</f>
        <v>731462.86013000004</v>
      </c>
      <c r="L176" s="20">
        <f>L177+L183+L181+L179</f>
        <v>730093.5565500001</v>
      </c>
      <c r="M176" s="20">
        <f t="shared" si="5"/>
        <v>99.812799301969122</v>
      </c>
    </row>
    <row r="177" spans="1:13" s="13" customFormat="1" ht="48.75" customHeight="1" x14ac:dyDescent="0.2">
      <c r="A177" s="5">
        <v>165</v>
      </c>
      <c r="B177" s="6" t="s">
        <v>37</v>
      </c>
      <c r="C177" s="6" t="s">
        <v>27</v>
      </c>
      <c r="D177" s="6" t="s">
        <v>157</v>
      </c>
      <c r="E177" s="6" t="s">
        <v>174</v>
      </c>
      <c r="F177" s="6" t="s">
        <v>342</v>
      </c>
      <c r="G177" s="6" t="s">
        <v>75</v>
      </c>
      <c r="H177" s="6" t="s">
        <v>155</v>
      </c>
      <c r="I177" s="14" t="s">
        <v>226</v>
      </c>
      <c r="J177" s="10" t="s">
        <v>502</v>
      </c>
      <c r="K177" s="20">
        <f>K178</f>
        <v>12632.360129999999</v>
      </c>
      <c r="L177" s="20">
        <f>L178</f>
        <v>11955.72658</v>
      </c>
      <c r="M177" s="20">
        <f t="shared" si="5"/>
        <v>94.643648985330202</v>
      </c>
    </row>
    <row r="178" spans="1:13" s="13" customFormat="1" ht="47.25" x14ac:dyDescent="0.2">
      <c r="A178" s="5">
        <v>166</v>
      </c>
      <c r="B178" s="6" t="s">
        <v>37</v>
      </c>
      <c r="C178" s="6" t="s">
        <v>27</v>
      </c>
      <c r="D178" s="6" t="s">
        <v>157</v>
      </c>
      <c r="E178" s="6" t="s">
        <v>174</v>
      </c>
      <c r="F178" s="6" t="s">
        <v>342</v>
      </c>
      <c r="G178" s="6" t="s">
        <v>148</v>
      </c>
      <c r="H178" s="6" t="s">
        <v>155</v>
      </c>
      <c r="I178" s="14" t="s">
        <v>226</v>
      </c>
      <c r="J178" s="10" t="s">
        <v>501</v>
      </c>
      <c r="K178" s="20">
        <v>12632.360129999999</v>
      </c>
      <c r="L178" s="20">
        <v>11955.72658</v>
      </c>
      <c r="M178" s="20">
        <f t="shared" si="5"/>
        <v>94.643648985330202</v>
      </c>
    </row>
    <row r="179" spans="1:13" s="13" customFormat="1" ht="31.5" x14ac:dyDescent="0.2">
      <c r="A179" s="5">
        <v>167</v>
      </c>
      <c r="B179" s="6" t="s">
        <v>37</v>
      </c>
      <c r="C179" s="6" t="s">
        <v>27</v>
      </c>
      <c r="D179" s="6" t="s">
        <v>157</v>
      </c>
      <c r="E179" s="6" t="s">
        <v>174</v>
      </c>
      <c r="F179" s="6" t="s">
        <v>416</v>
      </c>
      <c r="G179" s="6" t="s">
        <v>75</v>
      </c>
      <c r="H179" s="6" t="s">
        <v>155</v>
      </c>
      <c r="I179" s="14" t="s">
        <v>226</v>
      </c>
      <c r="J179" s="10" t="s">
        <v>417</v>
      </c>
      <c r="K179" s="20">
        <f>K180</f>
        <v>1252.3</v>
      </c>
      <c r="L179" s="20">
        <f>L180</f>
        <v>1252.30486</v>
      </c>
      <c r="M179" s="20">
        <f t="shared" si="5"/>
        <v>100.00038808592191</v>
      </c>
    </row>
    <row r="180" spans="1:13" s="13" customFormat="1" ht="31.5" x14ac:dyDescent="0.2">
      <c r="A180" s="5">
        <v>168</v>
      </c>
      <c r="B180" s="6" t="s">
        <v>37</v>
      </c>
      <c r="C180" s="6" t="s">
        <v>27</v>
      </c>
      <c r="D180" s="6" t="s">
        <v>157</v>
      </c>
      <c r="E180" s="6" t="s">
        <v>174</v>
      </c>
      <c r="F180" s="6" t="s">
        <v>416</v>
      </c>
      <c r="G180" s="6" t="s">
        <v>148</v>
      </c>
      <c r="H180" s="6" t="s">
        <v>155</v>
      </c>
      <c r="I180" s="14" t="s">
        <v>226</v>
      </c>
      <c r="J180" s="10" t="s">
        <v>504</v>
      </c>
      <c r="K180" s="20">
        <v>1252.3</v>
      </c>
      <c r="L180" s="20">
        <v>1252.30486</v>
      </c>
      <c r="M180" s="20">
        <f t="shared" si="5"/>
        <v>100.00038808592191</v>
      </c>
    </row>
    <row r="181" spans="1:13" s="13" customFormat="1" ht="15.75" x14ac:dyDescent="0.2">
      <c r="A181" s="5">
        <v>169</v>
      </c>
      <c r="B181" s="6" t="s">
        <v>37</v>
      </c>
      <c r="C181" s="6" t="s">
        <v>27</v>
      </c>
      <c r="D181" s="6" t="s">
        <v>157</v>
      </c>
      <c r="E181" s="6" t="s">
        <v>174</v>
      </c>
      <c r="F181" s="6" t="s">
        <v>384</v>
      </c>
      <c r="G181" s="6" t="s">
        <v>75</v>
      </c>
      <c r="H181" s="6" t="s">
        <v>155</v>
      </c>
      <c r="I181" s="14" t="s">
        <v>226</v>
      </c>
      <c r="J181" s="10" t="s">
        <v>385</v>
      </c>
      <c r="K181" s="20">
        <f>K182</f>
        <v>306.10000000000002</v>
      </c>
      <c r="L181" s="20">
        <f>L182</f>
        <v>306.10000000000002</v>
      </c>
      <c r="M181" s="20">
        <f t="shared" si="5"/>
        <v>100</v>
      </c>
    </row>
    <row r="182" spans="1:13" s="13" customFormat="1" ht="31.5" x14ac:dyDescent="0.2">
      <c r="A182" s="5">
        <v>170</v>
      </c>
      <c r="B182" s="6" t="s">
        <v>37</v>
      </c>
      <c r="C182" s="6" t="s">
        <v>27</v>
      </c>
      <c r="D182" s="6" t="s">
        <v>157</v>
      </c>
      <c r="E182" s="6" t="s">
        <v>174</v>
      </c>
      <c r="F182" s="6" t="s">
        <v>384</v>
      </c>
      <c r="G182" s="6" t="s">
        <v>148</v>
      </c>
      <c r="H182" s="6" t="s">
        <v>155</v>
      </c>
      <c r="I182" s="14" t="s">
        <v>226</v>
      </c>
      <c r="J182" s="10" t="s">
        <v>386</v>
      </c>
      <c r="K182" s="20">
        <v>306.10000000000002</v>
      </c>
      <c r="L182" s="20">
        <v>306.10000000000002</v>
      </c>
      <c r="M182" s="20">
        <f t="shared" si="5"/>
        <v>100</v>
      </c>
    </row>
    <row r="183" spans="1:13" s="13" customFormat="1" ht="15.75" x14ac:dyDescent="0.2">
      <c r="A183" s="5">
        <v>171</v>
      </c>
      <c r="B183" s="6" t="s">
        <v>37</v>
      </c>
      <c r="C183" s="6" t="s">
        <v>27</v>
      </c>
      <c r="D183" s="6" t="s">
        <v>157</v>
      </c>
      <c r="E183" s="6" t="s">
        <v>208</v>
      </c>
      <c r="F183" s="6" t="s">
        <v>28</v>
      </c>
      <c r="G183" s="6" t="s">
        <v>75</v>
      </c>
      <c r="H183" s="6" t="s">
        <v>155</v>
      </c>
      <c r="I183" s="14" t="s">
        <v>226</v>
      </c>
      <c r="J183" s="10" t="s">
        <v>198</v>
      </c>
      <c r="K183" s="20">
        <f>K184</f>
        <v>717272.1</v>
      </c>
      <c r="L183" s="20">
        <f>L184</f>
        <v>716579.42511000007</v>
      </c>
      <c r="M183" s="20">
        <f t="shared" si="5"/>
        <v>99.903429271820286</v>
      </c>
    </row>
    <row r="184" spans="1:13" s="13" customFormat="1" ht="15.75" x14ac:dyDescent="0.2">
      <c r="A184" s="5">
        <v>172</v>
      </c>
      <c r="B184" s="6" t="s">
        <v>37</v>
      </c>
      <c r="C184" s="6" t="s">
        <v>27</v>
      </c>
      <c r="D184" s="6" t="s">
        <v>157</v>
      </c>
      <c r="E184" s="6" t="s">
        <v>208</v>
      </c>
      <c r="F184" s="6" t="s">
        <v>28</v>
      </c>
      <c r="G184" s="6" t="s">
        <v>148</v>
      </c>
      <c r="H184" s="6" t="s">
        <v>155</v>
      </c>
      <c r="I184" s="14" t="s">
        <v>226</v>
      </c>
      <c r="J184" s="10" t="s">
        <v>199</v>
      </c>
      <c r="K184" s="20">
        <f>SUM(K185:K194)</f>
        <v>717272.1</v>
      </c>
      <c r="L184" s="20">
        <f>SUM(L185:L194)</f>
        <v>716579.42511000007</v>
      </c>
      <c r="M184" s="20">
        <f t="shared" si="5"/>
        <v>99.903429271820286</v>
      </c>
    </row>
    <row r="185" spans="1:13" s="13" customFormat="1" ht="47.25" x14ac:dyDescent="0.2">
      <c r="A185" s="5">
        <v>173</v>
      </c>
      <c r="B185" s="6" t="s">
        <v>37</v>
      </c>
      <c r="C185" s="6" t="s">
        <v>27</v>
      </c>
      <c r="D185" s="6" t="s">
        <v>157</v>
      </c>
      <c r="E185" s="6" t="s">
        <v>208</v>
      </c>
      <c r="F185" s="6" t="s">
        <v>28</v>
      </c>
      <c r="G185" s="6" t="s">
        <v>148</v>
      </c>
      <c r="H185" s="6" t="s">
        <v>228</v>
      </c>
      <c r="I185" s="14" t="s">
        <v>226</v>
      </c>
      <c r="J185" s="10" t="s">
        <v>263</v>
      </c>
      <c r="K185" s="20">
        <v>100</v>
      </c>
      <c r="L185" s="20">
        <v>100</v>
      </c>
      <c r="M185" s="20">
        <f t="shared" si="5"/>
        <v>100</v>
      </c>
    </row>
    <row r="186" spans="1:13" s="13" customFormat="1" ht="33" customHeight="1" x14ac:dyDescent="0.2">
      <c r="A186" s="5">
        <v>174</v>
      </c>
      <c r="B186" s="6" t="s">
        <v>37</v>
      </c>
      <c r="C186" s="6" t="s">
        <v>27</v>
      </c>
      <c r="D186" s="6" t="s">
        <v>157</v>
      </c>
      <c r="E186" s="6" t="s">
        <v>208</v>
      </c>
      <c r="F186" s="6" t="s">
        <v>28</v>
      </c>
      <c r="G186" s="6" t="s">
        <v>148</v>
      </c>
      <c r="H186" s="6" t="s">
        <v>507</v>
      </c>
      <c r="I186" s="14" t="s">
        <v>226</v>
      </c>
      <c r="J186" s="10" t="s">
        <v>508</v>
      </c>
      <c r="K186" s="20">
        <v>3062.3</v>
      </c>
      <c r="L186" s="20">
        <v>3059.7350499999998</v>
      </c>
      <c r="M186" s="20">
        <f t="shared" si="5"/>
        <v>99.916241060640687</v>
      </c>
    </row>
    <row r="187" spans="1:13" s="13" customFormat="1" ht="93" customHeight="1" x14ac:dyDescent="0.2">
      <c r="A187" s="5">
        <v>175</v>
      </c>
      <c r="B187" s="6" t="s">
        <v>37</v>
      </c>
      <c r="C187" s="6" t="s">
        <v>27</v>
      </c>
      <c r="D187" s="6" t="s">
        <v>157</v>
      </c>
      <c r="E187" s="6" t="s">
        <v>208</v>
      </c>
      <c r="F187" s="6" t="s">
        <v>28</v>
      </c>
      <c r="G187" s="6" t="s">
        <v>148</v>
      </c>
      <c r="H187" s="6" t="s">
        <v>474</v>
      </c>
      <c r="I187" s="14" t="s">
        <v>226</v>
      </c>
      <c r="J187" s="10" t="s">
        <v>475</v>
      </c>
      <c r="K187" s="20">
        <v>300</v>
      </c>
      <c r="L187" s="20">
        <v>300</v>
      </c>
      <c r="M187" s="20">
        <f t="shared" si="5"/>
        <v>100</v>
      </c>
    </row>
    <row r="188" spans="1:13" s="13" customFormat="1" ht="31.5" x14ac:dyDescent="0.2">
      <c r="A188" s="5">
        <v>176</v>
      </c>
      <c r="B188" s="6" t="s">
        <v>37</v>
      </c>
      <c r="C188" s="6" t="s">
        <v>27</v>
      </c>
      <c r="D188" s="6" t="s">
        <v>157</v>
      </c>
      <c r="E188" s="6" t="s">
        <v>208</v>
      </c>
      <c r="F188" s="6" t="s">
        <v>28</v>
      </c>
      <c r="G188" s="6" t="s">
        <v>148</v>
      </c>
      <c r="H188" s="6" t="s">
        <v>229</v>
      </c>
      <c r="I188" s="14" t="s">
        <v>226</v>
      </c>
      <c r="J188" s="10" t="s">
        <v>264</v>
      </c>
      <c r="K188" s="20">
        <v>351.7</v>
      </c>
      <c r="L188" s="20">
        <v>351.7</v>
      </c>
      <c r="M188" s="20">
        <f t="shared" si="5"/>
        <v>100</v>
      </c>
    </row>
    <row r="189" spans="1:13" s="13" customFormat="1" ht="47.25" customHeight="1" x14ac:dyDescent="0.2">
      <c r="A189" s="5">
        <v>177</v>
      </c>
      <c r="B189" s="6" t="s">
        <v>37</v>
      </c>
      <c r="C189" s="6" t="s">
        <v>27</v>
      </c>
      <c r="D189" s="6" t="s">
        <v>157</v>
      </c>
      <c r="E189" s="6" t="s">
        <v>208</v>
      </c>
      <c r="F189" s="6" t="s">
        <v>28</v>
      </c>
      <c r="G189" s="6" t="s">
        <v>148</v>
      </c>
      <c r="H189" s="6" t="s">
        <v>468</v>
      </c>
      <c r="I189" s="14" t="s">
        <v>226</v>
      </c>
      <c r="J189" s="10" t="s">
        <v>469</v>
      </c>
      <c r="K189" s="20">
        <v>1159.5999999999999</v>
      </c>
      <c r="L189" s="20">
        <v>1159.6400000000001</v>
      </c>
      <c r="M189" s="20">
        <f t="shared" si="5"/>
        <v>100.00344946533288</v>
      </c>
    </row>
    <row r="190" spans="1:13" s="13" customFormat="1" ht="47.25" x14ac:dyDescent="0.2">
      <c r="A190" s="5">
        <v>178</v>
      </c>
      <c r="B190" s="6" t="s">
        <v>37</v>
      </c>
      <c r="C190" s="6" t="s">
        <v>27</v>
      </c>
      <c r="D190" s="6" t="s">
        <v>157</v>
      </c>
      <c r="E190" s="6" t="s">
        <v>208</v>
      </c>
      <c r="F190" s="6" t="s">
        <v>28</v>
      </c>
      <c r="G190" s="6" t="s">
        <v>148</v>
      </c>
      <c r="H190" s="6" t="s">
        <v>96</v>
      </c>
      <c r="I190" s="14" t="s">
        <v>226</v>
      </c>
      <c r="J190" s="10" t="s">
        <v>265</v>
      </c>
      <c r="K190" s="20">
        <v>702035.5</v>
      </c>
      <c r="L190" s="20">
        <v>702035.5</v>
      </c>
      <c r="M190" s="20">
        <f t="shared" si="5"/>
        <v>100</v>
      </c>
    </row>
    <row r="191" spans="1:13" s="13" customFormat="1" ht="31.5" x14ac:dyDescent="0.2">
      <c r="A191" s="5">
        <v>179</v>
      </c>
      <c r="B191" s="6" t="s">
        <v>37</v>
      </c>
      <c r="C191" s="6" t="s">
        <v>27</v>
      </c>
      <c r="D191" s="6" t="s">
        <v>157</v>
      </c>
      <c r="E191" s="6" t="s">
        <v>208</v>
      </c>
      <c r="F191" s="6" t="s">
        <v>28</v>
      </c>
      <c r="G191" s="6" t="s">
        <v>148</v>
      </c>
      <c r="H191" s="6" t="s">
        <v>224</v>
      </c>
      <c r="I191" s="14" t="s">
        <v>226</v>
      </c>
      <c r="J191" s="10" t="s">
        <v>266</v>
      </c>
      <c r="K191" s="20">
        <v>4140</v>
      </c>
      <c r="L191" s="20">
        <v>4127.7376199999999</v>
      </c>
      <c r="M191" s="20">
        <f t="shared" si="5"/>
        <v>99.703807246376812</v>
      </c>
    </row>
    <row r="192" spans="1:13" s="13" customFormat="1" ht="47.25" x14ac:dyDescent="0.2">
      <c r="A192" s="5">
        <v>180</v>
      </c>
      <c r="B192" s="6" t="s">
        <v>37</v>
      </c>
      <c r="C192" s="6" t="s">
        <v>27</v>
      </c>
      <c r="D192" s="6" t="s">
        <v>157</v>
      </c>
      <c r="E192" s="6" t="s">
        <v>208</v>
      </c>
      <c r="F192" s="6" t="s">
        <v>28</v>
      </c>
      <c r="G192" s="6" t="s">
        <v>148</v>
      </c>
      <c r="H192" s="6" t="s">
        <v>368</v>
      </c>
      <c r="I192" s="14" t="s">
        <v>226</v>
      </c>
      <c r="J192" s="10" t="s">
        <v>382</v>
      </c>
      <c r="K192" s="20">
        <v>1342.9</v>
      </c>
      <c r="L192" s="20">
        <v>950</v>
      </c>
      <c r="M192" s="20">
        <f t="shared" si="5"/>
        <v>70.742423114155926</v>
      </c>
    </row>
    <row r="193" spans="1:13" s="13" customFormat="1" ht="47.25" x14ac:dyDescent="0.2">
      <c r="A193" s="5">
        <v>181</v>
      </c>
      <c r="B193" s="6" t="s">
        <v>37</v>
      </c>
      <c r="C193" s="6" t="s">
        <v>27</v>
      </c>
      <c r="D193" s="6" t="s">
        <v>157</v>
      </c>
      <c r="E193" s="6" t="s">
        <v>208</v>
      </c>
      <c r="F193" s="6" t="s">
        <v>28</v>
      </c>
      <c r="G193" s="6" t="s">
        <v>148</v>
      </c>
      <c r="H193" s="6" t="s">
        <v>436</v>
      </c>
      <c r="I193" s="14" t="s">
        <v>226</v>
      </c>
      <c r="J193" s="10" t="s">
        <v>437</v>
      </c>
      <c r="K193" s="20">
        <v>4495.1000000000004</v>
      </c>
      <c r="L193" s="20">
        <v>4495.1124399999999</v>
      </c>
      <c r="M193" s="20">
        <f t="shared" si="5"/>
        <v>100.00027674578985</v>
      </c>
    </row>
    <row r="194" spans="1:13" s="13" customFormat="1" ht="63" x14ac:dyDescent="0.2">
      <c r="A194" s="5">
        <v>182</v>
      </c>
      <c r="B194" s="6" t="s">
        <v>37</v>
      </c>
      <c r="C194" s="6" t="s">
        <v>27</v>
      </c>
      <c r="D194" s="6" t="s">
        <v>157</v>
      </c>
      <c r="E194" s="6" t="s">
        <v>208</v>
      </c>
      <c r="F194" s="6" t="s">
        <v>28</v>
      </c>
      <c r="G194" s="6" t="s">
        <v>148</v>
      </c>
      <c r="H194" s="6" t="s">
        <v>478</v>
      </c>
      <c r="I194" s="14" t="s">
        <v>226</v>
      </c>
      <c r="J194" s="10" t="s">
        <v>479</v>
      </c>
      <c r="K194" s="20">
        <v>285</v>
      </c>
      <c r="L194" s="20">
        <v>0</v>
      </c>
      <c r="M194" s="20">
        <f t="shared" si="5"/>
        <v>0</v>
      </c>
    </row>
    <row r="195" spans="1:13" s="13" customFormat="1" ht="15.75" x14ac:dyDescent="0.2">
      <c r="A195" s="5">
        <v>183</v>
      </c>
      <c r="B195" s="6" t="s">
        <v>37</v>
      </c>
      <c r="C195" s="6" t="s">
        <v>27</v>
      </c>
      <c r="D195" s="6" t="s">
        <v>157</v>
      </c>
      <c r="E195" s="6" t="s">
        <v>210</v>
      </c>
      <c r="F195" s="6" t="s">
        <v>177</v>
      </c>
      <c r="G195" s="6" t="s">
        <v>75</v>
      </c>
      <c r="H195" s="6" t="s">
        <v>155</v>
      </c>
      <c r="I195" s="14" t="s">
        <v>226</v>
      </c>
      <c r="J195" s="10" t="s">
        <v>219</v>
      </c>
      <c r="K195" s="20">
        <f>K196+K248+K252+K254+K250</f>
        <v>4317469.87708</v>
      </c>
      <c r="L195" s="20">
        <f>L196+L248+L252+L254+L250</f>
        <v>4274624.1372200008</v>
      </c>
      <c r="M195" s="20">
        <f t="shared" si="5"/>
        <v>99.007619252019509</v>
      </c>
    </row>
    <row r="196" spans="1:13" s="13" customFormat="1" ht="31.5" x14ac:dyDescent="0.2">
      <c r="A196" s="5">
        <v>184</v>
      </c>
      <c r="B196" s="6" t="s">
        <v>37</v>
      </c>
      <c r="C196" s="6" t="s">
        <v>27</v>
      </c>
      <c r="D196" s="6" t="s">
        <v>157</v>
      </c>
      <c r="E196" s="6" t="s">
        <v>210</v>
      </c>
      <c r="F196" s="6" t="s">
        <v>30</v>
      </c>
      <c r="G196" s="6" t="s">
        <v>75</v>
      </c>
      <c r="H196" s="6" t="s">
        <v>155</v>
      </c>
      <c r="I196" s="14" t="s">
        <v>226</v>
      </c>
      <c r="J196" s="10" t="s">
        <v>42</v>
      </c>
      <c r="K196" s="20">
        <f>K197</f>
        <v>4312108.1770799998</v>
      </c>
      <c r="L196" s="20">
        <f>L197</f>
        <v>4269567.4308800008</v>
      </c>
      <c r="M196" s="20">
        <f t="shared" si="5"/>
        <v>99.013458279499702</v>
      </c>
    </row>
    <row r="197" spans="1:13" s="13" customFormat="1" ht="31.5" x14ac:dyDescent="0.2">
      <c r="A197" s="5">
        <v>185</v>
      </c>
      <c r="B197" s="6" t="s">
        <v>37</v>
      </c>
      <c r="C197" s="6" t="s">
        <v>27</v>
      </c>
      <c r="D197" s="6" t="s">
        <v>157</v>
      </c>
      <c r="E197" s="6" t="s">
        <v>210</v>
      </c>
      <c r="F197" s="6" t="s">
        <v>30</v>
      </c>
      <c r="G197" s="6" t="s">
        <v>148</v>
      </c>
      <c r="H197" s="6" t="s">
        <v>155</v>
      </c>
      <c r="I197" s="14" t="s">
        <v>226</v>
      </c>
      <c r="J197" s="10" t="s">
        <v>43</v>
      </c>
      <c r="K197" s="20">
        <f>SUM(K198:K247)</f>
        <v>4312108.1770799998</v>
      </c>
      <c r="L197" s="20">
        <f>SUM(L198:L247)</f>
        <v>4269567.4308800008</v>
      </c>
      <c r="M197" s="20">
        <f t="shared" si="5"/>
        <v>99.013458279499702</v>
      </c>
    </row>
    <row r="198" spans="1:13" s="13" customFormat="1" ht="63" x14ac:dyDescent="0.2">
      <c r="A198" s="5">
        <v>186</v>
      </c>
      <c r="B198" s="6" t="s">
        <v>37</v>
      </c>
      <c r="C198" s="6" t="s">
        <v>27</v>
      </c>
      <c r="D198" s="6" t="s">
        <v>157</v>
      </c>
      <c r="E198" s="6" t="s">
        <v>210</v>
      </c>
      <c r="F198" s="6" t="s">
        <v>30</v>
      </c>
      <c r="G198" s="6" t="s">
        <v>148</v>
      </c>
      <c r="H198" s="6" t="s">
        <v>249</v>
      </c>
      <c r="I198" s="14" t="s">
        <v>226</v>
      </c>
      <c r="J198" s="10" t="s">
        <v>267</v>
      </c>
      <c r="K198" s="20">
        <v>1549.848</v>
      </c>
      <c r="L198" s="20">
        <v>1549.848</v>
      </c>
      <c r="M198" s="20">
        <f t="shared" si="5"/>
        <v>100</v>
      </c>
    </row>
    <row r="199" spans="1:13" s="13" customFormat="1" ht="63" x14ac:dyDescent="0.2">
      <c r="A199" s="5">
        <v>187</v>
      </c>
      <c r="B199" s="6" t="s">
        <v>37</v>
      </c>
      <c r="C199" s="6" t="s">
        <v>27</v>
      </c>
      <c r="D199" s="6" t="s">
        <v>157</v>
      </c>
      <c r="E199" s="6" t="s">
        <v>210</v>
      </c>
      <c r="F199" s="6" t="s">
        <v>30</v>
      </c>
      <c r="G199" s="6" t="s">
        <v>148</v>
      </c>
      <c r="H199" s="6" t="s">
        <v>93</v>
      </c>
      <c r="I199" s="14" t="s">
        <v>226</v>
      </c>
      <c r="J199" s="10" t="s">
        <v>268</v>
      </c>
      <c r="K199" s="20">
        <v>36085.199999999997</v>
      </c>
      <c r="L199" s="20">
        <v>36085.199999999997</v>
      </c>
      <c r="M199" s="20">
        <f t="shared" si="5"/>
        <v>100</v>
      </c>
    </row>
    <row r="200" spans="1:13" s="13" customFormat="1" ht="78.75" x14ac:dyDescent="0.2">
      <c r="A200" s="5">
        <v>188</v>
      </c>
      <c r="B200" s="6" t="s">
        <v>37</v>
      </c>
      <c r="C200" s="6" t="s">
        <v>27</v>
      </c>
      <c r="D200" s="6" t="s">
        <v>157</v>
      </c>
      <c r="E200" s="6" t="s">
        <v>210</v>
      </c>
      <c r="F200" s="6" t="s">
        <v>30</v>
      </c>
      <c r="G200" s="6" t="s">
        <v>148</v>
      </c>
      <c r="H200" s="6" t="s">
        <v>438</v>
      </c>
      <c r="I200" s="14" t="s">
        <v>226</v>
      </c>
      <c r="J200" s="10" t="s">
        <v>439</v>
      </c>
      <c r="K200" s="20">
        <v>6635.1</v>
      </c>
      <c r="L200" s="20">
        <v>4652.8053300000001</v>
      </c>
      <c r="M200" s="20">
        <f t="shared" si="5"/>
        <v>70.124117647058824</v>
      </c>
    </row>
    <row r="201" spans="1:13" s="13" customFormat="1" ht="252" x14ac:dyDescent="0.2">
      <c r="A201" s="5">
        <v>189</v>
      </c>
      <c r="B201" s="6" t="s">
        <v>37</v>
      </c>
      <c r="C201" s="6" t="s">
        <v>27</v>
      </c>
      <c r="D201" s="6" t="s">
        <v>157</v>
      </c>
      <c r="E201" s="6" t="s">
        <v>210</v>
      </c>
      <c r="F201" s="6" t="s">
        <v>30</v>
      </c>
      <c r="G201" s="6" t="s">
        <v>148</v>
      </c>
      <c r="H201" s="6" t="s">
        <v>92</v>
      </c>
      <c r="I201" s="14" t="s">
        <v>226</v>
      </c>
      <c r="J201" s="10" t="s">
        <v>272</v>
      </c>
      <c r="K201" s="20">
        <v>4710.1000000000004</v>
      </c>
      <c r="L201" s="20">
        <v>2728.39851</v>
      </c>
      <c r="M201" s="20">
        <f t="shared" si="5"/>
        <v>57.926551665569725</v>
      </c>
    </row>
    <row r="202" spans="1:13" s="13" customFormat="1" ht="126" x14ac:dyDescent="0.2">
      <c r="A202" s="5">
        <v>190</v>
      </c>
      <c r="B202" s="6" t="s">
        <v>37</v>
      </c>
      <c r="C202" s="6" t="s">
        <v>27</v>
      </c>
      <c r="D202" s="6" t="s">
        <v>157</v>
      </c>
      <c r="E202" s="6" t="s">
        <v>210</v>
      </c>
      <c r="F202" s="6" t="s">
        <v>30</v>
      </c>
      <c r="G202" s="6" t="s">
        <v>148</v>
      </c>
      <c r="H202" s="6" t="s">
        <v>89</v>
      </c>
      <c r="I202" s="14" t="s">
        <v>226</v>
      </c>
      <c r="J202" s="10" t="s">
        <v>273</v>
      </c>
      <c r="K202" s="20">
        <v>1023.1</v>
      </c>
      <c r="L202" s="20">
        <v>778.85080000000005</v>
      </c>
      <c r="M202" s="20">
        <f t="shared" si="5"/>
        <v>76.126556543837367</v>
      </c>
    </row>
    <row r="203" spans="1:13" s="13" customFormat="1" ht="94.5" x14ac:dyDescent="0.2">
      <c r="A203" s="5">
        <v>191</v>
      </c>
      <c r="B203" s="6" t="s">
        <v>37</v>
      </c>
      <c r="C203" s="6" t="s">
        <v>27</v>
      </c>
      <c r="D203" s="6" t="s">
        <v>157</v>
      </c>
      <c r="E203" s="6" t="s">
        <v>210</v>
      </c>
      <c r="F203" s="6" t="s">
        <v>30</v>
      </c>
      <c r="G203" s="6" t="s">
        <v>148</v>
      </c>
      <c r="H203" s="6" t="s">
        <v>90</v>
      </c>
      <c r="I203" s="14" t="s">
        <v>226</v>
      </c>
      <c r="J203" s="10" t="s">
        <v>274</v>
      </c>
      <c r="K203" s="20">
        <v>46088</v>
      </c>
      <c r="L203" s="20">
        <v>40644.050710000003</v>
      </c>
      <c r="M203" s="20">
        <f t="shared" si="5"/>
        <v>88.187924644159011</v>
      </c>
    </row>
    <row r="204" spans="1:13" s="13" customFormat="1" ht="78.75" x14ac:dyDescent="0.2">
      <c r="A204" s="5">
        <v>192</v>
      </c>
      <c r="B204" s="6" t="s">
        <v>37</v>
      </c>
      <c r="C204" s="6" t="s">
        <v>27</v>
      </c>
      <c r="D204" s="6" t="s">
        <v>157</v>
      </c>
      <c r="E204" s="6" t="s">
        <v>210</v>
      </c>
      <c r="F204" s="6" t="s">
        <v>30</v>
      </c>
      <c r="G204" s="6" t="s">
        <v>148</v>
      </c>
      <c r="H204" s="6" t="s">
        <v>91</v>
      </c>
      <c r="I204" s="14" t="s">
        <v>226</v>
      </c>
      <c r="J204" s="10" t="s">
        <v>275</v>
      </c>
      <c r="K204" s="20">
        <v>4399.6000000000004</v>
      </c>
      <c r="L204" s="20">
        <v>4399.59998</v>
      </c>
      <c r="M204" s="20">
        <f t="shared" si="5"/>
        <v>99.999999545413203</v>
      </c>
    </row>
    <row r="205" spans="1:13" s="13" customFormat="1" ht="94.5" x14ac:dyDescent="0.2">
      <c r="A205" s="5">
        <v>193</v>
      </c>
      <c r="B205" s="6" t="s">
        <v>37</v>
      </c>
      <c r="C205" s="6" t="s">
        <v>27</v>
      </c>
      <c r="D205" s="6" t="s">
        <v>157</v>
      </c>
      <c r="E205" s="6" t="s">
        <v>210</v>
      </c>
      <c r="F205" s="6" t="s">
        <v>30</v>
      </c>
      <c r="G205" s="6" t="s">
        <v>148</v>
      </c>
      <c r="H205" s="6" t="s">
        <v>180</v>
      </c>
      <c r="I205" s="14" t="s">
        <v>226</v>
      </c>
      <c r="J205" s="10" t="s">
        <v>315</v>
      </c>
      <c r="K205" s="20">
        <v>2693.6</v>
      </c>
      <c r="L205" s="20">
        <v>2693.5909999999999</v>
      </c>
      <c r="M205" s="20">
        <f t="shared" si="5"/>
        <v>99.99966587466588</v>
      </c>
    </row>
    <row r="206" spans="1:13" s="13" customFormat="1" ht="110.25" x14ac:dyDescent="0.2">
      <c r="A206" s="5">
        <v>194</v>
      </c>
      <c r="B206" s="6" t="s">
        <v>37</v>
      </c>
      <c r="C206" s="6" t="s">
        <v>27</v>
      </c>
      <c r="D206" s="6" t="s">
        <v>157</v>
      </c>
      <c r="E206" s="6" t="s">
        <v>210</v>
      </c>
      <c r="F206" s="6" t="s">
        <v>30</v>
      </c>
      <c r="G206" s="6" t="s">
        <v>148</v>
      </c>
      <c r="H206" s="6" t="s">
        <v>68</v>
      </c>
      <c r="I206" s="14" t="s">
        <v>226</v>
      </c>
      <c r="J206" s="10" t="s">
        <v>369</v>
      </c>
      <c r="K206" s="20">
        <v>12560.3</v>
      </c>
      <c r="L206" s="20">
        <v>12560.223900000001</v>
      </c>
      <c r="M206" s="20">
        <f t="shared" ref="M206:M267" si="6">L206/K206*100</f>
        <v>99.999394122751866</v>
      </c>
    </row>
    <row r="207" spans="1:13" s="13" customFormat="1" ht="78.75" x14ac:dyDescent="0.2">
      <c r="A207" s="5">
        <v>195</v>
      </c>
      <c r="B207" s="6" t="s">
        <v>37</v>
      </c>
      <c r="C207" s="6" t="s">
        <v>27</v>
      </c>
      <c r="D207" s="6" t="s">
        <v>157</v>
      </c>
      <c r="E207" s="6" t="s">
        <v>210</v>
      </c>
      <c r="F207" s="6" t="s">
        <v>30</v>
      </c>
      <c r="G207" s="6" t="s">
        <v>148</v>
      </c>
      <c r="H207" s="6" t="s">
        <v>181</v>
      </c>
      <c r="I207" s="14" t="s">
        <v>226</v>
      </c>
      <c r="J207" s="10" t="s">
        <v>316</v>
      </c>
      <c r="K207" s="20">
        <v>68</v>
      </c>
      <c r="L207" s="20">
        <v>67.540559999999999</v>
      </c>
      <c r="M207" s="20">
        <f t="shared" si="6"/>
        <v>99.324352941176471</v>
      </c>
    </row>
    <row r="208" spans="1:13" s="13" customFormat="1" ht="63" x14ac:dyDescent="0.2">
      <c r="A208" s="5">
        <v>196</v>
      </c>
      <c r="B208" s="6" t="s">
        <v>37</v>
      </c>
      <c r="C208" s="6" t="s">
        <v>27</v>
      </c>
      <c r="D208" s="6" t="s">
        <v>157</v>
      </c>
      <c r="E208" s="6" t="s">
        <v>210</v>
      </c>
      <c r="F208" s="6" t="s">
        <v>30</v>
      </c>
      <c r="G208" s="6" t="s">
        <v>148</v>
      </c>
      <c r="H208" s="6" t="s">
        <v>241</v>
      </c>
      <c r="I208" s="14" t="s">
        <v>226</v>
      </c>
      <c r="J208" s="10" t="s">
        <v>317</v>
      </c>
      <c r="K208" s="20">
        <v>23910.011269999999</v>
      </c>
      <c r="L208" s="20">
        <v>23910</v>
      </c>
      <c r="M208" s="20">
        <f t="shared" si="6"/>
        <v>99.999952864932297</v>
      </c>
    </row>
    <row r="209" spans="1:13" s="13" customFormat="1" ht="81.75" customHeight="1" x14ac:dyDescent="0.2">
      <c r="A209" s="5">
        <v>197</v>
      </c>
      <c r="B209" s="6" t="s">
        <v>37</v>
      </c>
      <c r="C209" s="6" t="s">
        <v>27</v>
      </c>
      <c r="D209" s="6" t="s">
        <v>157</v>
      </c>
      <c r="E209" s="6" t="s">
        <v>210</v>
      </c>
      <c r="F209" s="6" t="s">
        <v>30</v>
      </c>
      <c r="G209" s="6" t="s">
        <v>148</v>
      </c>
      <c r="H209" s="6" t="s">
        <v>182</v>
      </c>
      <c r="I209" s="14" t="s">
        <v>226</v>
      </c>
      <c r="J209" s="10" t="s">
        <v>318</v>
      </c>
      <c r="K209" s="20">
        <v>1504.8</v>
      </c>
      <c r="L209" s="20">
        <v>1504.7159999999999</v>
      </c>
      <c r="M209" s="20">
        <f t="shared" si="6"/>
        <v>99.994417862838915</v>
      </c>
    </row>
    <row r="210" spans="1:13" s="13" customFormat="1" ht="94.5" x14ac:dyDescent="0.2">
      <c r="A210" s="5">
        <v>198</v>
      </c>
      <c r="B210" s="6" t="s">
        <v>37</v>
      </c>
      <c r="C210" s="6" t="s">
        <v>27</v>
      </c>
      <c r="D210" s="6" t="s">
        <v>157</v>
      </c>
      <c r="E210" s="6" t="s">
        <v>210</v>
      </c>
      <c r="F210" s="6" t="s">
        <v>30</v>
      </c>
      <c r="G210" s="6" t="s">
        <v>148</v>
      </c>
      <c r="H210" s="6" t="s">
        <v>183</v>
      </c>
      <c r="I210" s="14" t="s">
        <v>226</v>
      </c>
      <c r="J210" s="10" t="s">
        <v>319</v>
      </c>
      <c r="K210" s="20">
        <v>449.4</v>
      </c>
      <c r="L210" s="20">
        <v>449.37815000000001</v>
      </c>
      <c r="M210" s="20">
        <f t="shared" si="6"/>
        <v>99.995137961726755</v>
      </c>
    </row>
    <row r="211" spans="1:13" s="13" customFormat="1" ht="63" x14ac:dyDescent="0.2">
      <c r="A211" s="5">
        <v>199</v>
      </c>
      <c r="B211" s="6" t="s">
        <v>37</v>
      </c>
      <c r="C211" s="6" t="s">
        <v>27</v>
      </c>
      <c r="D211" s="6" t="s">
        <v>157</v>
      </c>
      <c r="E211" s="6" t="s">
        <v>210</v>
      </c>
      <c r="F211" s="6" t="s">
        <v>30</v>
      </c>
      <c r="G211" s="6" t="s">
        <v>148</v>
      </c>
      <c r="H211" s="6" t="s">
        <v>220</v>
      </c>
      <c r="I211" s="14" t="s">
        <v>226</v>
      </c>
      <c r="J211" s="10" t="s">
        <v>276</v>
      </c>
      <c r="K211" s="20">
        <v>3176.8</v>
      </c>
      <c r="L211" s="20">
        <v>3176.7834400000002</v>
      </c>
      <c r="M211" s="20">
        <f t="shared" si="6"/>
        <v>99.99947872072525</v>
      </c>
    </row>
    <row r="212" spans="1:13" s="13" customFormat="1" ht="110.25" x14ac:dyDescent="0.2">
      <c r="A212" s="5">
        <v>200</v>
      </c>
      <c r="B212" s="6" t="s">
        <v>37</v>
      </c>
      <c r="C212" s="6" t="s">
        <v>27</v>
      </c>
      <c r="D212" s="6" t="s">
        <v>157</v>
      </c>
      <c r="E212" s="6" t="s">
        <v>210</v>
      </c>
      <c r="F212" s="6" t="s">
        <v>30</v>
      </c>
      <c r="G212" s="6" t="s">
        <v>148</v>
      </c>
      <c r="H212" s="6" t="s">
        <v>354</v>
      </c>
      <c r="I212" s="14" t="s">
        <v>226</v>
      </c>
      <c r="J212" s="10" t="s">
        <v>356</v>
      </c>
      <c r="K212" s="20">
        <v>2190.6</v>
      </c>
      <c r="L212" s="20">
        <v>2190</v>
      </c>
      <c r="M212" s="20">
        <f t="shared" si="6"/>
        <v>99.972610243768827</v>
      </c>
    </row>
    <row r="213" spans="1:13" s="13" customFormat="1" ht="78.75" x14ac:dyDescent="0.2">
      <c r="A213" s="5">
        <v>201</v>
      </c>
      <c r="B213" s="6" t="s">
        <v>37</v>
      </c>
      <c r="C213" s="6" t="s">
        <v>27</v>
      </c>
      <c r="D213" s="6" t="s">
        <v>157</v>
      </c>
      <c r="E213" s="6" t="s">
        <v>210</v>
      </c>
      <c r="F213" s="6" t="s">
        <v>30</v>
      </c>
      <c r="G213" s="6" t="s">
        <v>148</v>
      </c>
      <c r="H213" s="6" t="s">
        <v>355</v>
      </c>
      <c r="I213" s="14" t="s">
        <v>226</v>
      </c>
      <c r="J213" s="10" t="s">
        <v>357</v>
      </c>
      <c r="K213" s="20">
        <v>4204</v>
      </c>
      <c r="L213" s="20">
        <v>4203.9676200000004</v>
      </c>
      <c r="M213" s="20">
        <f t="shared" si="6"/>
        <v>99.999229781160807</v>
      </c>
    </row>
    <row r="214" spans="1:13" s="13" customFormat="1" ht="110.25" x14ac:dyDescent="0.2">
      <c r="A214" s="5">
        <v>202</v>
      </c>
      <c r="B214" s="6" t="s">
        <v>37</v>
      </c>
      <c r="C214" s="6" t="s">
        <v>27</v>
      </c>
      <c r="D214" s="6" t="s">
        <v>157</v>
      </c>
      <c r="E214" s="6" t="s">
        <v>210</v>
      </c>
      <c r="F214" s="6" t="s">
        <v>30</v>
      </c>
      <c r="G214" s="6" t="s">
        <v>148</v>
      </c>
      <c r="H214" s="6" t="s">
        <v>440</v>
      </c>
      <c r="I214" s="14" t="s">
        <v>226</v>
      </c>
      <c r="J214" s="10" t="s">
        <v>441</v>
      </c>
      <c r="K214" s="20">
        <v>7198.7323900000001</v>
      </c>
      <c r="L214" s="20">
        <v>7193.9432999999999</v>
      </c>
      <c r="M214" s="20">
        <f t="shared" si="6"/>
        <v>99.933473148596931</v>
      </c>
    </row>
    <row r="215" spans="1:13" s="13" customFormat="1" ht="78.75" x14ac:dyDescent="0.2">
      <c r="A215" s="5">
        <v>203</v>
      </c>
      <c r="B215" s="6" t="s">
        <v>37</v>
      </c>
      <c r="C215" s="6" t="s">
        <v>27</v>
      </c>
      <c r="D215" s="6" t="s">
        <v>157</v>
      </c>
      <c r="E215" s="6" t="s">
        <v>210</v>
      </c>
      <c r="F215" s="6" t="s">
        <v>30</v>
      </c>
      <c r="G215" s="6" t="s">
        <v>148</v>
      </c>
      <c r="H215" s="6" t="s">
        <v>446</v>
      </c>
      <c r="I215" s="14" t="s">
        <v>226</v>
      </c>
      <c r="J215" s="10" t="s">
        <v>447</v>
      </c>
      <c r="K215" s="20">
        <v>6545.1131599999999</v>
      </c>
      <c r="L215" s="20">
        <v>4827.6434799999997</v>
      </c>
      <c r="M215" s="20">
        <f t="shared" si="6"/>
        <v>73.759511287043964</v>
      </c>
    </row>
    <row r="216" spans="1:13" s="13" customFormat="1" ht="126" x14ac:dyDescent="0.2">
      <c r="A216" s="5">
        <v>204</v>
      </c>
      <c r="B216" s="6" t="s">
        <v>37</v>
      </c>
      <c r="C216" s="6" t="s">
        <v>27</v>
      </c>
      <c r="D216" s="6" t="s">
        <v>157</v>
      </c>
      <c r="E216" s="6" t="s">
        <v>210</v>
      </c>
      <c r="F216" s="6" t="s">
        <v>30</v>
      </c>
      <c r="G216" s="6" t="s">
        <v>148</v>
      </c>
      <c r="H216" s="6" t="s">
        <v>194</v>
      </c>
      <c r="I216" s="14" t="s">
        <v>226</v>
      </c>
      <c r="J216" s="10" t="s">
        <v>320</v>
      </c>
      <c r="K216" s="20">
        <v>132495.23420000001</v>
      </c>
      <c r="L216" s="20">
        <v>131964.46747</v>
      </c>
      <c r="M216" s="20">
        <f t="shared" si="6"/>
        <v>99.599406927196483</v>
      </c>
    </row>
    <row r="217" spans="1:13" s="13" customFormat="1" ht="126" x14ac:dyDescent="0.2">
      <c r="A217" s="5">
        <v>205</v>
      </c>
      <c r="B217" s="6" t="s">
        <v>37</v>
      </c>
      <c r="C217" s="6" t="s">
        <v>27</v>
      </c>
      <c r="D217" s="6" t="s">
        <v>157</v>
      </c>
      <c r="E217" s="6" t="s">
        <v>210</v>
      </c>
      <c r="F217" s="6" t="s">
        <v>30</v>
      </c>
      <c r="G217" s="6" t="s">
        <v>148</v>
      </c>
      <c r="H217" s="6" t="s">
        <v>195</v>
      </c>
      <c r="I217" s="14" t="s">
        <v>226</v>
      </c>
      <c r="J217" s="10" t="s">
        <v>321</v>
      </c>
      <c r="K217" s="20">
        <f>127872.4+75.8</f>
        <v>127948.2</v>
      </c>
      <c r="L217" s="20">
        <v>127421.55368</v>
      </c>
      <c r="M217" s="20">
        <f t="shared" si="6"/>
        <v>99.588390989478555</v>
      </c>
    </row>
    <row r="218" spans="1:13" s="13" customFormat="1" ht="63" x14ac:dyDescent="0.2">
      <c r="A218" s="5">
        <v>206</v>
      </c>
      <c r="B218" s="6" t="s">
        <v>37</v>
      </c>
      <c r="C218" s="6" t="s">
        <v>27</v>
      </c>
      <c r="D218" s="6" t="s">
        <v>157</v>
      </c>
      <c r="E218" s="6" t="s">
        <v>210</v>
      </c>
      <c r="F218" s="6" t="s">
        <v>30</v>
      </c>
      <c r="G218" s="6" t="s">
        <v>148</v>
      </c>
      <c r="H218" s="6" t="s">
        <v>138</v>
      </c>
      <c r="I218" s="14" t="s">
        <v>226</v>
      </c>
      <c r="J218" s="10" t="s">
        <v>322</v>
      </c>
      <c r="K218" s="20">
        <v>63.5</v>
      </c>
      <c r="L218" s="20">
        <v>63.5</v>
      </c>
      <c r="M218" s="20">
        <f t="shared" si="6"/>
        <v>100</v>
      </c>
    </row>
    <row r="219" spans="1:13" s="13" customFormat="1" ht="78.75" x14ac:dyDescent="0.2">
      <c r="A219" s="5">
        <v>207</v>
      </c>
      <c r="B219" s="6" t="s">
        <v>37</v>
      </c>
      <c r="C219" s="6" t="s">
        <v>27</v>
      </c>
      <c r="D219" s="6" t="s">
        <v>157</v>
      </c>
      <c r="E219" s="6" t="s">
        <v>210</v>
      </c>
      <c r="F219" s="6" t="s">
        <v>30</v>
      </c>
      <c r="G219" s="6" t="s">
        <v>148</v>
      </c>
      <c r="H219" s="6" t="s">
        <v>144</v>
      </c>
      <c r="I219" s="14" t="s">
        <v>226</v>
      </c>
      <c r="J219" s="10" t="s">
        <v>277</v>
      </c>
      <c r="K219" s="20">
        <v>1333.2</v>
      </c>
      <c r="L219" s="20">
        <v>1333.2</v>
      </c>
      <c r="M219" s="20">
        <f t="shared" si="6"/>
        <v>100</v>
      </c>
    </row>
    <row r="220" spans="1:13" s="13" customFormat="1" ht="50.25" customHeight="1" x14ac:dyDescent="0.2">
      <c r="A220" s="5">
        <v>208</v>
      </c>
      <c r="B220" s="6" t="s">
        <v>37</v>
      </c>
      <c r="C220" s="6" t="s">
        <v>27</v>
      </c>
      <c r="D220" s="6" t="s">
        <v>157</v>
      </c>
      <c r="E220" s="6" t="s">
        <v>210</v>
      </c>
      <c r="F220" s="6" t="s">
        <v>30</v>
      </c>
      <c r="G220" s="6" t="s">
        <v>148</v>
      </c>
      <c r="H220" s="6" t="s">
        <v>81</v>
      </c>
      <c r="I220" s="14" t="s">
        <v>226</v>
      </c>
      <c r="J220" s="10" t="s">
        <v>269</v>
      </c>
      <c r="K220" s="20">
        <v>138.6</v>
      </c>
      <c r="L220" s="20">
        <v>138.6</v>
      </c>
      <c r="M220" s="20">
        <f t="shared" si="6"/>
        <v>100</v>
      </c>
    </row>
    <row r="221" spans="1:13" s="13" customFormat="1" ht="63" x14ac:dyDescent="0.2">
      <c r="A221" s="5">
        <v>209</v>
      </c>
      <c r="B221" s="6" t="s">
        <v>37</v>
      </c>
      <c r="C221" s="6" t="s">
        <v>27</v>
      </c>
      <c r="D221" s="6" t="s">
        <v>157</v>
      </c>
      <c r="E221" s="6" t="s">
        <v>210</v>
      </c>
      <c r="F221" s="6" t="s">
        <v>30</v>
      </c>
      <c r="G221" s="6" t="s">
        <v>148</v>
      </c>
      <c r="H221" s="6" t="s">
        <v>147</v>
      </c>
      <c r="I221" s="14" t="s">
        <v>226</v>
      </c>
      <c r="J221" s="10" t="s">
        <v>270</v>
      </c>
      <c r="K221" s="20">
        <v>7459.8</v>
      </c>
      <c r="L221" s="20">
        <v>7459.8</v>
      </c>
      <c r="M221" s="20">
        <f t="shared" si="6"/>
        <v>100</v>
      </c>
    </row>
    <row r="222" spans="1:13" s="13" customFormat="1" ht="47.25" x14ac:dyDescent="0.2">
      <c r="A222" s="5">
        <v>210</v>
      </c>
      <c r="B222" s="6" t="s">
        <v>37</v>
      </c>
      <c r="C222" s="6" t="s">
        <v>27</v>
      </c>
      <c r="D222" s="6" t="s">
        <v>157</v>
      </c>
      <c r="E222" s="6" t="s">
        <v>210</v>
      </c>
      <c r="F222" s="6" t="s">
        <v>30</v>
      </c>
      <c r="G222" s="6" t="s">
        <v>148</v>
      </c>
      <c r="H222" s="6" t="s">
        <v>106</v>
      </c>
      <c r="I222" s="14" t="s">
        <v>226</v>
      </c>
      <c r="J222" s="10" t="s">
        <v>314</v>
      </c>
      <c r="K222" s="20">
        <v>20658.59</v>
      </c>
      <c r="L222" s="20">
        <v>20658.59</v>
      </c>
      <c r="M222" s="20">
        <f t="shared" si="6"/>
        <v>100</v>
      </c>
    </row>
    <row r="223" spans="1:13" s="13" customFormat="1" ht="47.25" x14ac:dyDescent="0.2">
      <c r="A223" s="5">
        <v>211</v>
      </c>
      <c r="B223" s="6" t="s">
        <v>37</v>
      </c>
      <c r="C223" s="6" t="s">
        <v>27</v>
      </c>
      <c r="D223" s="6" t="s">
        <v>157</v>
      </c>
      <c r="E223" s="6" t="s">
        <v>210</v>
      </c>
      <c r="F223" s="6" t="s">
        <v>30</v>
      </c>
      <c r="G223" s="6" t="s">
        <v>148</v>
      </c>
      <c r="H223" s="6" t="s">
        <v>78</v>
      </c>
      <c r="I223" s="14" t="s">
        <v>226</v>
      </c>
      <c r="J223" s="10" t="s">
        <v>271</v>
      </c>
      <c r="K223" s="20">
        <v>2167.5659999999998</v>
      </c>
      <c r="L223" s="20">
        <v>2167.5659999999998</v>
      </c>
      <c r="M223" s="20">
        <f t="shared" si="6"/>
        <v>100</v>
      </c>
    </row>
    <row r="224" spans="1:13" s="13" customFormat="1" ht="78.75" x14ac:dyDescent="0.2">
      <c r="A224" s="5">
        <v>212</v>
      </c>
      <c r="B224" s="6" t="s">
        <v>37</v>
      </c>
      <c r="C224" s="6" t="s">
        <v>27</v>
      </c>
      <c r="D224" s="6" t="s">
        <v>157</v>
      </c>
      <c r="E224" s="6" t="s">
        <v>210</v>
      </c>
      <c r="F224" s="6" t="s">
        <v>30</v>
      </c>
      <c r="G224" s="6" t="s">
        <v>148</v>
      </c>
      <c r="H224" s="6" t="s">
        <v>107</v>
      </c>
      <c r="I224" s="14" t="s">
        <v>226</v>
      </c>
      <c r="J224" s="10" t="s">
        <v>379</v>
      </c>
      <c r="K224" s="20">
        <f>4393.881-770.3</f>
        <v>3623.5810000000001</v>
      </c>
      <c r="L224" s="20">
        <v>1776.77584</v>
      </c>
      <c r="M224" s="20">
        <f t="shared" si="6"/>
        <v>49.033700088393225</v>
      </c>
    </row>
    <row r="225" spans="1:13" s="13" customFormat="1" ht="47.25" x14ac:dyDescent="0.2">
      <c r="A225" s="5">
        <v>213</v>
      </c>
      <c r="B225" s="6" t="s">
        <v>37</v>
      </c>
      <c r="C225" s="6" t="s">
        <v>27</v>
      </c>
      <c r="D225" s="6" t="s">
        <v>157</v>
      </c>
      <c r="E225" s="6" t="s">
        <v>210</v>
      </c>
      <c r="F225" s="6" t="s">
        <v>30</v>
      </c>
      <c r="G225" s="6" t="s">
        <v>148</v>
      </c>
      <c r="H225" s="6" t="s">
        <v>82</v>
      </c>
      <c r="I225" s="14" t="s">
        <v>226</v>
      </c>
      <c r="J225" s="10" t="s">
        <v>509</v>
      </c>
      <c r="K225" s="20">
        <v>205.86</v>
      </c>
      <c r="L225" s="20">
        <v>205.86</v>
      </c>
      <c r="M225" s="20">
        <f t="shared" si="6"/>
        <v>100</v>
      </c>
    </row>
    <row r="226" spans="1:13" s="13" customFormat="1" ht="94.5" x14ac:dyDescent="0.2">
      <c r="A226" s="5">
        <v>214</v>
      </c>
      <c r="B226" s="6" t="s">
        <v>37</v>
      </c>
      <c r="C226" s="6" t="s">
        <v>27</v>
      </c>
      <c r="D226" s="6" t="s">
        <v>157</v>
      </c>
      <c r="E226" s="6" t="s">
        <v>210</v>
      </c>
      <c r="F226" s="6" t="s">
        <v>30</v>
      </c>
      <c r="G226" s="6" t="s">
        <v>148</v>
      </c>
      <c r="H226" s="6" t="s">
        <v>67</v>
      </c>
      <c r="I226" s="14" t="s">
        <v>226</v>
      </c>
      <c r="J226" s="10" t="s">
        <v>323</v>
      </c>
      <c r="K226" s="20">
        <v>19157.400000000001</v>
      </c>
      <c r="L226" s="20">
        <v>19157.400000000001</v>
      </c>
      <c r="M226" s="20">
        <f t="shared" si="6"/>
        <v>100</v>
      </c>
    </row>
    <row r="227" spans="1:13" s="13" customFormat="1" ht="47.25" x14ac:dyDescent="0.2">
      <c r="A227" s="5">
        <v>215</v>
      </c>
      <c r="B227" s="6" t="s">
        <v>37</v>
      </c>
      <c r="C227" s="6" t="s">
        <v>27</v>
      </c>
      <c r="D227" s="6" t="s">
        <v>157</v>
      </c>
      <c r="E227" s="6" t="s">
        <v>210</v>
      </c>
      <c r="F227" s="6" t="s">
        <v>30</v>
      </c>
      <c r="G227" s="6" t="s">
        <v>148</v>
      </c>
      <c r="H227" s="6" t="s">
        <v>191</v>
      </c>
      <c r="I227" s="14" t="s">
        <v>226</v>
      </c>
      <c r="J227" s="10" t="s">
        <v>278</v>
      </c>
      <c r="K227" s="20">
        <v>19310.099999999999</v>
      </c>
      <c r="L227" s="20">
        <v>19308.942060000001</v>
      </c>
      <c r="M227" s="20">
        <f t="shared" si="6"/>
        <v>99.994003448972308</v>
      </c>
    </row>
    <row r="228" spans="1:13" s="13" customFormat="1" ht="78.75" x14ac:dyDescent="0.2">
      <c r="A228" s="5">
        <v>216</v>
      </c>
      <c r="B228" s="6" t="s">
        <v>37</v>
      </c>
      <c r="C228" s="6" t="s">
        <v>27</v>
      </c>
      <c r="D228" s="6" t="s">
        <v>157</v>
      </c>
      <c r="E228" s="6" t="s">
        <v>210</v>
      </c>
      <c r="F228" s="6" t="s">
        <v>30</v>
      </c>
      <c r="G228" s="6" t="s">
        <v>148</v>
      </c>
      <c r="H228" s="6" t="s">
        <v>179</v>
      </c>
      <c r="I228" s="14" t="s">
        <v>226</v>
      </c>
      <c r="J228" s="10" t="s">
        <v>279</v>
      </c>
      <c r="K228" s="20">
        <v>14438.1</v>
      </c>
      <c r="L228" s="20">
        <v>14097.891970000001</v>
      </c>
      <c r="M228" s="20">
        <f t="shared" si="6"/>
        <v>97.643678669631058</v>
      </c>
    </row>
    <row r="229" spans="1:13" s="13" customFormat="1" ht="63" x14ac:dyDescent="0.2">
      <c r="A229" s="5">
        <v>217</v>
      </c>
      <c r="B229" s="6" t="s">
        <v>37</v>
      </c>
      <c r="C229" s="6" t="s">
        <v>27</v>
      </c>
      <c r="D229" s="6" t="s">
        <v>157</v>
      </c>
      <c r="E229" s="6" t="s">
        <v>210</v>
      </c>
      <c r="F229" s="6" t="s">
        <v>30</v>
      </c>
      <c r="G229" s="6" t="s">
        <v>148</v>
      </c>
      <c r="H229" s="6" t="s">
        <v>184</v>
      </c>
      <c r="I229" s="14" t="s">
        <v>226</v>
      </c>
      <c r="J229" s="10" t="s">
        <v>280</v>
      </c>
      <c r="K229" s="20">
        <v>12648.5</v>
      </c>
      <c r="L229" s="20">
        <v>11732.526</v>
      </c>
      <c r="M229" s="20">
        <f t="shared" si="6"/>
        <v>92.758240107522624</v>
      </c>
    </row>
    <row r="230" spans="1:13" s="13" customFormat="1" ht="63" x14ac:dyDescent="0.2">
      <c r="A230" s="5">
        <v>218</v>
      </c>
      <c r="B230" s="6" t="s">
        <v>37</v>
      </c>
      <c r="C230" s="6" t="s">
        <v>27</v>
      </c>
      <c r="D230" s="6" t="s">
        <v>157</v>
      </c>
      <c r="E230" s="6" t="s">
        <v>210</v>
      </c>
      <c r="F230" s="6" t="s">
        <v>30</v>
      </c>
      <c r="G230" s="6" t="s">
        <v>148</v>
      </c>
      <c r="H230" s="6" t="s">
        <v>185</v>
      </c>
      <c r="I230" s="14" t="s">
        <v>226</v>
      </c>
      <c r="J230" s="10" t="s">
        <v>281</v>
      </c>
      <c r="K230" s="20">
        <v>10918.25634</v>
      </c>
      <c r="L230" s="20">
        <v>10918.256240000001</v>
      </c>
      <c r="M230" s="20">
        <f t="shared" si="6"/>
        <v>99.999999084102839</v>
      </c>
    </row>
    <row r="231" spans="1:13" s="13" customFormat="1" ht="63" x14ac:dyDescent="0.2">
      <c r="A231" s="5">
        <v>219</v>
      </c>
      <c r="B231" s="6" t="s">
        <v>37</v>
      </c>
      <c r="C231" s="6" t="s">
        <v>27</v>
      </c>
      <c r="D231" s="6" t="s">
        <v>157</v>
      </c>
      <c r="E231" s="6" t="s">
        <v>210</v>
      </c>
      <c r="F231" s="6" t="s">
        <v>30</v>
      </c>
      <c r="G231" s="6" t="s">
        <v>148</v>
      </c>
      <c r="H231" s="6" t="s">
        <v>213</v>
      </c>
      <c r="I231" s="14" t="s">
        <v>226</v>
      </c>
      <c r="J231" s="10" t="s">
        <v>324</v>
      </c>
      <c r="K231" s="20">
        <v>5237.7</v>
      </c>
      <c r="L231" s="20">
        <v>5237.6199200000001</v>
      </c>
      <c r="M231" s="20">
        <f t="shared" si="6"/>
        <v>99.998471084636392</v>
      </c>
    </row>
    <row r="232" spans="1:13" s="13" customFormat="1" ht="63" x14ac:dyDescent="0.2">
      <c r="A232" s="5">
        <v>220</v>
      </c>
      <c r="B232" s="6" t="s">
        <v>37</v>
      </c>
      <c r="C232" s="6" t="s">
        <v>27</v>
      </c>
      <c r="D232" s="6" t="s">
        <v>157</v>
      </c>
      <c r="E232" s="6" t="s">
        <v>210</v>
      </c>
      <c r="F232" s="6" t="s">
        <v>30</v>
      </c>
      <c r="G232" s="6" t="s">
        <v>148</v>
      </c>
      <c r="H232" s="6" t="s">
        <v>186</v>
      </c>
      <c r="I232" s="14" t="s">
        <v>226</v>
      </c>
      <c r="J232" s="10" t="s">
        <v>282</v>
      </c>
      <c r="K232" s="20">
        <v>6562.5</v>
      </c>
      <c r="L232" s="20">
        <v>6541.35905</v>
      </c>
      <c r="M232" s="20">
        <f t="shared" si="6"/>
        <v>99.677852190476187</v>
      </c>
    </row>
    <row r="233" spans="1:13" s="13" customFormat="1" ht="63" x14ac:dyDescent="0.2">
      <c r="A233" s="5">
        <v>221</v>
      </c>
      <c r="B233" s="6" t="s">
        <v>37</v>
      </c>
      <c r="C233" s="6" t="s">
        <v>27</v>
      </c>
      <c r="D233" s="6" t="s">
        <v>157</v>
      </c>
      <c r="E233" s="6" t="s">
        <v>210</v>
      </c>
      <c r="F233" s="6" t="s">
        <v>30</v>
      </c>
      <c r="G233" s="6" t="s">
        <v>148</v>
      </c>
      <c r="H233" s="6" t="s">
        <v>187</v>
      </c>
      <c r="I233" s="14" t="s">
        <v>226</v>
      </c>
      <c r="J233" s="10" t="s">
        <v>283</v>
      </c>
      <c r="K233" s="20">
        <v>5706.6</v>
      </c>
      <c r="L233" s="20">
        <v>4480.8999999999996</v>
      </c>
      <c r="M233" s="20">
        <f t="shared" si="6"/>
        <v>78.52136123085549</v>
      </c>
    </row>
    <row r="234" spans="1:13" s="13" customFormat="1" ht="47.25" x14ac:dyDescent="0.2">
      <c r="A234" s="5">
        <v>222</v>
      </c>
      <c r="B234" s="6" t="s">
        <v>37</v>
      </c>
      <c r="C234" s="6" t="s">
        <v>27</v>
      </c>
      <c r="D234" s="6" t="s">
        <v>157</v>
      </c>
      <c r="E234" s="6" t="s">
        <v>210</v>
      </c>
      <c r="F234" s="6" t="s">
        <v>30</v>
      </c>
      <c r="G234" s="6" t="s">
        <v>148</v>
      </c>
      <c r="H234" s="6" t="s">
        <v>188</v>
      </c>
      <c r="I234" s="14" t="s">
        <v>226</v>
      </c>
      <c r="J234" s="10" t="s">
        <v>284</v>
      </c>
      <c r="K234" s="20">
        <v>12541.1</v>
      </c>
      <c r="L234" s="20">
        <v>12541.1</v>
      </c>
      <c r="M234" s="20">
        <f t="shared" si="6"/>
        <v>100</v>
      </c>
    </row>
    <row r="235" spans="1:13" s="13" customFormat="1" ht="63" x14ac:dyDescent="0.2">
      <c r="A235" s="5">
        <v>223</v>
      </c>
      <c r="B235" s="6" t="s">
        <v>37</v>
      </c>
      <c r="C235" s="6" t="s">
        <v>27</v>
      </c>
      <c r="D235" s="6" t="s">
        <v>157</v>
      </c>
      <c r="E235" s="6" t="s">
        <v>210</v>
      </c>
      <c r="F235" s="6" t="s">
        <v>30</v>
      </c>
      <c r="G235" s="6" t="s">
        <v>148</v>
      </c>
      <c r="H235" s="6" t="s">
        <v>80</v>
      </c>
      <c r="I235" s="14" t="s">
        <v>226</v>
      </c>
      <c r="J235" s="10" t="s">
        <v>325</v>
      </c>
      <c r="K235" s="20">
        <v>7302.44</v>
      </c>
      <c r="L235" s="20">
        <v>7153.6210099999998</v>
      </c>
      <c r="M235" s="20">
        <f t="shared" si="6"/>
        <v>97.962064871467618</v>
      </c>
    </row>
    <row r="236" spans="1:13" s="13" customFormat="1" ht="94.5" x14ac:dyDescent="0.2">
      <c r="A236" s="5">
        <v>224</v>
      </c>
      <c r="B236" s="6" t="s">
        <v>37</v>
      </c>
      <c r="C236" s="6" t="s">
        <v>27</v>
      </c>
      <c r="D236" s="6" t="s">
        <v>157</v>
      </c>
      <c r="E236" s="6" t="s">
        <v>210</v>
      </c>
      <c r="F236" s="6" t="s">
        <v>30</v>
      </c>
      <c r="G236" s="6" t="s">
        <v>148</v>
      </c>
      <c r="H236" s="6" t="s">
        <v>203</v>
      </c>
      <c r="I236" s="14" t="s">
        <v>226</v>
      </c>
      <c r="J236" s="10" t="s">
        <v>285</v>
      </c>
      <c r="K236" s="20">
        <v>250.4</v>
      </c>
      <c r="L236" s="20">
        <v>181.88014999999999</v>
      </c>
      <c r="M236" s="20">
        <f t="shared" si="6"/>
        <v>72.635842651757173</v>
      </c>
    </row>
    <row r="237" spans="1:13" s="13" customFormat="1" ht="110.25" x14ac:dyDescent="0.2">
      <c r="A237" s="5">
        <v>225</v>
      </c>
      <c r="B237" s="6" t="s">
        <v>37</v>
      </c>
      <c r="C237" s="6" t="s">
        <v>27</v>
      </c>
      <c r="D237" s="6" t="s">
        <v>157</v>
      </c>
      <c r="E237" s="6" t="s">
        <v>210</v>
      </c>
      <c r="F237" s="6" t="s">
        <v>30</v>
      </c>
      <c r="G237" s="6" t="s">
        <v>148</v>
      </c>
      <c r="H237" s="6" t="s">
        <v>97</v>
      </c>
      <c r="I237" s="14" t="s">
        <v>226</v>
      </c>
      <c r="J237" s="10" t="s">
        <v>286</v>
      </c>
      <c r="K237" s="20">
        <f>465866.30749+1550.1</f>
        <v>467416.40748999995</v>
      </c>
      <c r="L237" s="20">
        <v>466930.78551000002</v>
      </c>
      <c r="M237" s="20">
        <f t="shared" si="6"/>
        <v>99.896105063447024</v>
      </c>
    </row>
    <row r="238" spans="1:13" s="13" customFormat="1" ht="94.5" x14ac:dyDescent="0.2">
      <c r="A238" s="5">
        <v>226</v>
      </c>
      <c r="B238" s="6" t="s">
        <v>37</v>
      </c>
      <c r="C238" s="6" t="s">
        <v>27</v>
      </c>
      <c r="D238" s="6" t="s">
        <v>157</v>
      </c>
      <c r="E238" s="6" t="s">
        <v>210</v>
      </c>
      <c r="F238" s="6" t="s">
        <v>30</v>
      </c>
      <c r="G238" s="6" t="s">
        <v>148</v>
      </c>
      <c r="H238" s="6" t="s">
        <v>230</v>
      </c>
      <c r="I238" s="14" t="s">
        <v>226</v>
      </c>
      <c r="J238" s="10" t="s">
        <v>287</v>
      </c>
      <c r="K238" s="20">
        <v>7180.4</v>
      </c>
      <c r="L238" s="20">
        <v>7058.5086199999996</v>
      </c>
      <c r="M238" s="20">
        <f t="shared" si="6"/>
        <v>98.302443039384997</v>
      </c>
    </row>
    <row r="239" spans="1:13" s="13" customFormat="1" ht="51" customHeight="1" x14ac:dyDescent="0.2">
      <c r="A239" s="5">
        <v>227</v>
      </c>
      <c r="B239" s="6" t="s">
        <v>37</v>
      </c>
      <c r="C239" s="6" t="s">
        <v>27</v>
      </c>
      <c r="D239" s="6" t="s">
        <v>157</v>
      </c>
      <c r="E239" s="6" t="s">
        <v>210</v>
      </c>
      <c r="F239" s="6" t="s">
        <v>30</v>
      </c>
      <c r="G239" s="6" t="s">
        <v>148</v>
      </c>
      <c r="H239" s="6" t="s">
        <v>192</v>
      </c>
      <c r="I239" s="14" t="s">
        <v>226</v>
      </c>
      <c r="J239" s="10" t="s">
        <v>288</v>
      </c>
      <c r="K239" s="20">
        <v>1389485.5</v>
      </c>
      <c r="L239" s="20">
        <v>1378507.284</v>
      </c>
      <c r="M239" s="20">
        <f t="shared" si="6"/>
        <v>99.209907839988247</v>
      </c>
    </row>
    <row r="240" spans="1:13" s="13" customFormat="1" ht="78.75" x14ac:dyDescent="0.2">
      <c r="A240" s="5">
        <v>228</v>
      </c>
      <c r="B240" s="6" t="s">
        <v>37</v>
      </c>
      <c r="C240" s="6" t="s">
        <v>27</v>
      </c>
      <c r="D240" s="6" t="s">
        <v>157</v>
      </c>
      <c r="E240" s="6" t="s">
        <v>210</v>
      </c>
      <c r="F240" s="6" t="s">
        <v>30</v>
      </c>
      <c r="G240" s="6" t="s">
        <v>148</v>
      </c>
      <c r="H240" s="6" t="s">
        <v>145</v>
      </c>
      <c r="I240" s="14" t="s">
        <v>226</v>
      </c>
      <c r="J240" s="10" t="s">
        <v>289</v>
      </c>
      <c r="K240" s="20">
        <v>1531442.4</v>
      </c>
      <c r="L240" s="20">
        <v>1519075.9</v>
      </c>
      <c r="M240" s="20">
        <f t="shared" si="6"/>
        <v>99.192493299127676</v>
      </c>
    </row>
    <row r="241" spans="1:13" s="13" customFormat="1" ht="78.75" x14ac:dyDescent="0.2">
      <c r="A241" s="5">
        <v>229</v>
      </c>
      <c r="B241" s="6" t="s">
        <v>37</v>
      </c>
      <c r="C241" s="6" t="s">
        <v>27</v>
      </c>
      <c r="D241" s="6" t="s">
        <v>157</v>
      </c>
      <c r="E241" s="6" t="s">
        <v>210</v>
      </c>
      <c r="F241" s="6" t="s">
        <v>30</v>
      </c>
      <c r="G241" s="6" t="s">
        <v>148</v>
      </c>
      <c r="H241" s="6" t="s">
        <v>231</v>
      </c>
      <c r="I241" s="14" t="s">
        <v>226</v>
      </c>
      <c r="J241" s="10" t="s">
        <v>290</v>
      </c>
      <c r="K241" s="20">
        <v>13956.355229999999</v>
      </c>
      <c r="L241" s="20">
        <v>13956.355229999999</v>
      </c>
      <c r="M241" s="20">
        <f t="shared" si="6"/>
        <v>100</v>
      </c>
    </row>
    <row r="242" spans="1:13" s="13" customFormat="1" ht="94.5" x14ac:dyDescent="0.2">
      <c r="A242" s="5">
        <v>230</v>
      </c>
      <c r="B242" s="6" t="s">
        <v>37</v>
      </c>
      <c r="C242" s="6" t="s">
        <v>27</v>
      </c>
      <c r="D242" s="6" t="s">
        <v>157</v>
      </c>
      <c r="E242" s="6" t="s">
        <v>210</v>
      </c>
      <c r="F242" s="6" t="s">
        <v>30</v>
      </c>
      <c r="G242" s="6" t="s">
        <v>148</v>
      </c>
      <c r="H242" s="6" t="s">
        <v>23</v>
      </c>
      <c r="I242" s="14" t="s">
        <v>226</v>
      </c>
      <c r="J242" s="10" t="s">
        <v>291</v>
      </c>
      <c r="K242" s="20">
        <f>213354.6+147.9+6225.4</f>
        <v>219727.9</v>
      </c>
      <c r="L242" s="20">
        <v>219504.45809999999</v>
      </c>
      <c r="M242" s="20">
        <f t="shared" si="6"/>
        <v>99.898309727622205</v>
      </c>
    </row>
    <row r="243" spans="1:13" s="13" customFormat="1" ht="78.75" x14ac:dyDescent="0.2">
      <c r="A243" s="5">
        <v>231</v>
      </c>
      <c r="B243" s="6" t="s">
        <v>37</v>
      </c>
      <c r="C243" s="6" t="s">
        <v>27</v>
      </c>
      <c r="D243" s="6" t="s">
        <v>157</v>
      </c>
      <c r="E243" s="6" t="s">
        <v>210</v>
      </c>
      <c r="F243" s="6" t="s">
        <v>30</v>
      </c>
      <c r="G243" s="6" t="s">
        <v>148</v>
      </c>
      <c r="H243" s="6" t="s">
        <v>248</v>
      </c>
      <c r="I243" s="14" t="s">
        <v>226</v>
      </c>
      <c r="J243" s="10" t="s">
        <v>292</v>
      </c>
      <c r="K243" s="20">
        <v>901.6</v>
      </c>
      <c r="L243" s="20">
        <v>901.6</v>
      </c>
      <c r="M243" s="20">
        <f t="shared" si="6"/>
        <v>100</v>
      </c>
    </row>
    <row r="244" spans="1:13" s="13" customFormat="1" ht="63" x14ac:dyDescent="0.2">
      <c r="A244" s="5">
        <v>232</v>
      </c>
      <c r="B244" s="6" t="s">
        <v>37</v>
      </c>
      <c r="C244" s="6" t="s">
        <v>27</v>
      </c>
      <c r="D244" s="6" t="s">
        <v>157</v>
      </c>
      <c r="E244" s="6" t="s">
        <v>210</v>
      </c>
      <c r="F244" s="6" t="s">
        <v>30</v>
      </c>
      <c r="G244" s="6" t="s">
        <v>148</v>
      </c>
      <c r="H244" s="6" t="s">
        <v>146</v>
      </c>
      <c r="I244" s="14" t="s">
        <v>226</v>
      </c>
      <c r="J244" s="10" t="s">
        <v>326</v>
      </c>
      <c r="K244" s="20">
        <v>91874.3</v>
      </c>
      <c r="L244" s="20">
        <v>91874.3</v>
      </c>
      <c r="M244" s="20">
        <f t="shared" si="6"/>
        <v>100</v>
      </c>
    </row>
    <row r="245" spans="1:13" s="13" customFormat="1" ht="63" x14ac:dyDescent="0.2">
      <c r="A245" s="5">
        <v>233</v>
      </c>
      <c r="B245" s="6" t="s">
        <v>37</v>
      </c>
      <c r="C245" s="6" t="s">
        <v>27</v>
      </c>
      <c r="D245" s="6" t="s">
        <v>157</v>
      </c>
      <c r="E245" s="6" t="s">
        <v>210</v>
      </c>
      <c r="F245" s="6" t="s">
        <v>30</v>
      </c>
      <c r="G245" s="6" t="s">
        <v>148</v>
      </c>
      <c r="H245" s="6" t="s">
        <v>79</v>
      </c>
      <c r="I245" s="14" t="s">
        <v>226</v>
      </c>
      <c r="J245" s="10" t="s">
        <v>293</v>
      </c>
      <c r="K245" s="20">
        <v>3976.4</v>
      </c>
      <c r="L245" s="20">
        <v>3862.8</v>
      </c>
      <c r="M245" s="20">
        <f t="shared" si="6"/>
        <v>97.143144552861884</v>
      </c>
    </row>
    <row r="246" spans="1:13" s="13" customFormat="1" ht="47.25" x14ac:dyDescent="0.2">
      <c r="A246" s="5">
        <v>234</v>
      </c>
      <c r="B246" s="6" t="s">
        <v>37</v>
      </c>
      <c r="C246" s="6" t="s">
        <v>27</v>
      </c>
      <c r="D246" s="6" t="s">
        <v>157</v>
      </c>
      <c r="E246" s="6" t="s">
        <v>210</v>
      </c>
      <c r="F246" s="6" t="s">
        <v>30</v>
      </c>
      <c r="G246" s="6" t="s">
        <v>148</v>
      </c>
      <c r="H246" s="6" t="s">
        <v>217</v>
      </c>
      <c r="I246" s="14" t="s">
        <v>226</v>
      </c>
      <c r="J246" s="10" t="s">
        <v>294</v>
      </c>
      <c r="K246" s="20">
        <v>10866.182000000001</v>
      </c>
      <c r="L246" s="20">
        <v>9616.2892499999998</v>
      </c>
      <c r="M246" s="20">
        <f t="shared" si="6"/>
        <v>88.4974064487416</v>
      </c>
    </row>
    <row r="247" spans="1:13" s="13" customFormat="1" ht="116.25" customHeight="1" x14ac:dyDescent="0.2">
      <c r="A247" s="5">
        <v>235</v>
      </c>
      <c r="B247" s="6" t="s">
        <v>37</v>
      </c>
      <c r="C247" s="6" t="s">
        <v>27</v>
      </c>
      <c r="D247" s="6" t="s">
        <v>157</v>
      </c>
      <c r="E247" s="6" t="s">
        <v>210</v>
      </c>
      <c r="F247" s="6" t="s">
        <v>30</v>
      </c>
      <c r="G247" s="6" t="s">
        <v>148</v>
      </c>
      <c r="H247" s="6" t="s">
        <v>370</v>
      </c>
      <c r="I247" s="14" t="s">
        <v>226</v>
      </c>
      <c r="J247" s="10" t="s">
        <v>371</v>
      </c>
      <c r="K247" s="20">
        <v>121.2</v>
      </c>
      <c r="L247" s="20">
        <v>121.2</v>
      </c>
      <c r="M247" s="20">
        <f t="shared" si="6"/>
        <v>100</v>
      </c>
    </row>
    <row r="248" spans="1:13" s="13" customFormat="1" ht="63" x14ac:dyDescent="0.2">
      <c r="A248" s="5">
        <v>236</v>
      </c>
      <c r="B248" s="6" t="s">
        <v>37</v>
      </c>
      <c r="C248" s="6" t="s">
        <v>27</v>
      </c>
      <c r="D248" s="6" t="s">
        <v>157</v>
      </c>
      <c r="E248" s="6" t="s">
        <v>210</v>
      </c>
      <c r="F248" s="6" t="s">
        <v>200</v>
      </c>
      <c r="G248" s="6" t="s">
        <v>75</v>
      </c>
      <c r="H248" s="6" t="s">
        <v>155</v>
      </c>
      <c r="I248" s="14" t="s">
        <v>226</v>
      </c>
      <c r="J248" s="10" t="s">
        <v>201</v>
      </c>
      <c r="K248" s="20">
        <f>K249</f>
        <v>1150</v>
      </c>
      <c r="L248" s="20">
        <f>L249</f>
        <v>847.70633999999995</v>
      </c>
      <c r="M248" s="20">
        <f t="shared" si="6"/>
        <v>73.713594782608695</v>
      </c>
    </row>
    <row r="249" spans="1:13" s="13" customFormat="1" ht="63" x14ac:dyDescent="0.2">
      <c r="A249" s="5">
        <v>237</v>
      </c>
      <c r="B249" s="6" t="s">
        <v>37</v>
      </c>
      <c r="C249" s="6" t="s">
        <v>27</v>
      </c>
      <c r="D249" s="6" t="s">
        <v>157</v>
      </c>
      <c r="E249" s="6" t="s">
        <v>210</v>
      </c>
      <c r="F249" s="6" t="s">
        <v>200</v>
      </c>
      <c r="G249" s="6" t="s">
        <v>148</v>
      </c>
      <c r="H249" s="6" t="s">
        <v>155</v>
      </c>
      <c r="I249" s="14" t="s">
        <v>226</v>
      </c>
      <c r="J249" s="10" t="s">
        <v>212</v>
      </c>
      <c r="K249" s="20">
        <v>1150</v>
      </c>
      <c r="L249" s="20">
        <v>847.70633999999995</v>
      </c>
      <c r="M249" s="20">
        <f t="shared" si="6"/>
        <v>73.713594782608695</v>
      </c>
    </row>
    <row r="250" spans="1:13" s="13" customFormat="1" ht="63" x14ac:dyDescent="0.2">
      <c r="A250" s="5">
        <v>238</v>
      </c>
      <c r="B250" s="6" t="s">
        <v>37</v>
      </c>
      <c r="C250" s="6" t="s">
        <v>27</v>
      </c>
      <c r="D250" s="6" t="s">
        <v>157</v>
      </c>
      <c r="E250" s="6" t="s">
        <v>193</v>
      </c>
      <c r="F250" s="6" t="s">
        <v>442</v>
      </c>
      <c r="G250" s="6" t="s">
        <v>75</v>
      </c>
      <c r="H250" s="6" t="s">
        <v>155</v>
      </c>
      <c r="I250" s="14" t="s">
        <v>226</v>
      </c>
      <c r="J250" s="10" t="s">
        <v>443</v>
      </c>
      <c r="K250" s="20">
        <f>K251</f>
        <v>2731.3</v>
      </c>
      <c r="L250" s="20">
        <f>L251</f>
        <v>2731.3</v>
      </c>
      <c r="M250" s="20">
        <f t="shared" si="6"/>
        <v>100</v>
      </c>
    </row>
    <row r="251" spans="1:13" s="13" customFormat="1" ht="63" x14ac:dyDescent="0.2">
      <c r="A251" s="5">
        <v>239</v>
      </c>
      <c r="B251" s="6" t="s">
        <v>37</v>
      </c>
      <c r="C251" s="6" t="s">
        <v>27</v>
      </c>
      <c r="D251" s="6" t="s">
        <v>157</v>
      </c>
      <c r="E251" s="6" t="s">
        <v>193</v>
      </c>
      <c r="F251" s="6" t="s">
        <v>442</v>
      </c>
      <c r="G251" s="6" t="s">
        <v>148</v>
      </c>
      <c r="H251" s="6" t="s">
        <v>155</v>
      </c>
      <c r="I251" s="14" t="s">
        <v>226</v>
      </c>
      <c r="J251" s="10" t="s">
        <v>443</v>
      </c>
      <c r="K251" s="20">
        <v>2731.3</v>
      </c>
      <c r="L251" s="20">
        <v>2731.3</v>
      </c>
      <c r="M251" s="20">
        <f t="shared" si="6"/>
        <v>100</v>
      </c>
    </row>
    <row r="252" spans="1:13" s="13" customFormat="1" ht="31.5" x14ac:dyDescent="0.2">
      <c r="A252" s="5">
        <v>240</v>
      </c>
      <c r="B252" s="6" t="s">
        <v>37</v>
      </c>
      <c r="C252" s="6" t="s">
        <v>27</v>
      </c>
      <c r="D252" s="6" t="s">
        <v>157</v>
      </c>
      <c r="E252" s="6" t="s">
        <v>193</v>
      </c>
      <c r="F252" s="6" t="s">
        <v>211</v>
      </c>
      <c r="G252" s="6" t="s">
        <v>75</v>
      </c>
      <c r="H252" s="6" t="s">
        <v>155</v>
      </c>
      <c r="I252" s="14" t="s">
        <v>226</v>
      </c>
      <c r="J252" s="10" t="s">
        <v>39</v>
      </c>
      <c r="K252" s="20">
        <f>K253</f>
        <v>1477.7</v>
      </c>
      <c r="L252" s="20">
        <f>L253</f>
        <v>1477.7</v>
      </c>
      <c r="M252" s="20">
        <f t="shared" si="6"/>
        <v>100</v>
      </c>
    </row>
    <row r="253" spans="1:13" s="13" customFormat="1" ht="47.25" x14ac:dyDescent="0.2">
      <c r="A253" s="5">
        <v>241</v>
      </c>
      <c r="B253" s="6" t="s">
        <v>37</v>
      </c>
      <c r="C253" s="6" t="s">
        <v>27</v>
      </c>
      <c r="D253" s="6" t="s">
        <v>157</v>
      </c>
      <c r="E253" s="6" t="s">
        <v>193</v>
      </c>
      <c r="F253" s="6" t="s">
        <v>211</v>
      </c>
      <c r="G253" s="6" t="s">
        <v>148</v>
      </c>
      <c r="H253" s="6" t="s">
        <v>155</v>
      </c>
      <c r="I253" s="14" t="s">
        <v>226</v>
      </c>
      <c r="J253" s="10" t="s">
        <v>40</v>
      </c>
      <c r="K253" s="20">
        <v>1477.7</v>
      </c>
      <c r="L253" s="20">
        <v>1477.7</v>
      </c>
      <c r="M253" s="20">
        <f t="shared" si="6"/>
        <v>100</v>
      </c>
    </row>
    <row r="254" spans="1:13" s="13" customFormat="1" ht="47.25" x14ac:dyDescent="0.2">
      <c r="A254" s="5">
        <v>242</v>
      </c>
      <c r="B254" s="6" t="s">
        <v>37</v>
      </c>
      <c r="C254" s="6" t="s">
        <v>27</v>
      </c>
      <c r="D254" s="6" t="s">
        <v>157</v>
      </c>
      <c r="E254" s="6" t="s">
        <v>193</v>
      </c>
      <c r="F254" s="6" t="s">
        <v>165</v>
      </c>
      <c r="G254" s="6" t="s">
        <v>75</v>
      </c>
      <c r="H254" s="6" t="s">
        <v>155</v>
      </c>
      <c r="I254" s="14" t="s">
        <v>226</v>
      </c>
      <c r="J254" s="10" t="s">
        <v>216</v>
      </c>
      <c r="K254" s="20">
        <f>K255</f>
        <v>2.7</v>
      </c>
      <c r="L254" s="20">
        <f>L255</f>
        <v>0</v>
      </c>
      <c r="M254" s="20">
        <f t="shared" si="6"/>
        <v>0</v>
      </c>
    </row>
    <row r="255" spans="1:13" s="13" customFormat="1" ht="63" x14ac:dyDescent="0.2">
      <c r="A255" s="5">
        <v>243</v>
      </c>
      <c r="B255" s="6" t="s">
        <v>37</v>
      </c>
      <c r="C255" s="6" t="s">
        <v>27</v>
      </c>
      <c r="D255" s="6" t="s">
        <v>157</v>
      </c>
      <c r="E255" s="6" t="s">
        <v>193</v>
      </c>
      <c r="F255" s="6" t="s">
        <v>165</v>
      </c>
      <c r="G255" s="6" t="s">
        <v>148</v>
      </c>
      <c r="H255" s="6" t="s">
        <v>155</v>
      </c>
      <c r="I255" s="14" t="s">
        <v>226</v>
      </c>
      <c r="J255" s="10" t="s">
        <v>227</v>
      </c>
      <c r="K255" s="20">
        <v>2.7</v>
      </c>
      <c r="L255" s="20">
        <v>0</v>
      </c>
      <c r="M255" s="20">
        <f t="shared" si="6"/>
        <v>0</v>
      </c>
    </row>
    <row r="256" spans="1:13" s="13" customFormat="1" ht="24.75" customHeight="1" x14ac:dyDescent="0.2">
      <c r="A256" s="5">
        <v>244</v>
      </c>
      <c r="B256" s="6" t="s">
        <v>37</v>
      </c>
      <c r="C256" s="6" t="s">
        <v>27</v>
      </c>
      <c r="D256" s="6" t="s">
        <v>157</v>
      </c>
      <c r="E256" s="6" t="s">
        <v>207</v>
      </c>
      <c r="F256" s="6" t="s">
        <v>177</v>
      </c>
      <c r="G256" s="6" t="s">
        <v>75</v>
      </c>
      <c r="H256" s="6" t="s">
        <v>155</v>
      </c>
      <c r="I256" s="14" t="s">
        <v>226</v>
      </c>
      <c r="J256" s="10" t="s">
        <v>366</v>
      </c>
      <c r="K256" s="20">
        <f>K257+K281+K283+K285+K287</f>
        <v>59977.740000000005</v>
      </c>
      <c r="L256" s="20">
        <f>L257+L281+L283+L285+L287</f>
        <v>59929.46736000001</v>
      </c>
      <c r="M256" s="20">
        <f t="shared" si="6"/>
        <v>99.919515740339676</v>
      </c>
    </row>
    <row r="257" spans="1:13" s="13" customFormat="1" ht="47.25" x14ac:dyDescent="0.2">
      <c r="A257" s="5">
        <v>245</v>
      </c>
      <c r="B257" s="6" t="s">
        <v>37</v>
      </c>
      <c r="C257" s="6" t="s">
        <v>27</v>
      </c>
      <c r="D257" s="6" t="s">
        <v>157</v>
      </c>
      <c r="E257" s="6" t="s">
        <v>207</v>
      </c>
      <c r="F257" s="6" t="s">
        <v>115</v>
      </c>
      <c r="G257" s="6" t="s">
        <v>75</v>
      </c>
      <c r="H257" s="6" t="s">
        <v>155</v>
      </c>
      <c r="I257" s="14" t="s">
        <v>226</v>
      </c>
      <c r="J257" s="10" t="s">
        <v>117</v>
      </c>
      <c r="K257" s="20">
        <f t="shared" ref="K257:L257" si="7">K258</f>
        <v>10731.900000000003</v>
      </c>
      <c r="L257" s="20">
        <f t="shared" si="7"/>
        <v>10731.850000000004</v>
      </c>
      <c r="M257" s="20">
        <f t="shared" si="6"/>
        <v>99.999534099274129</v>
      </c>
    </row>
    <row r="258" spans="1:13" s="13" customFormat="1" ht="51.75" customHeight="1" x14ac:dyDescent="0.2">
      <c r="A258" s="5">
        <v>246</v>
      </c>
      <c r="B258" s="6" t="s">
        <v>37</v>
      </c>
      <c r="C258" s="6" t="s">
        <v>27</v>
      </c>
      <c r="D258" s="6" t="s">
        <v>157</v>
      </c>
      <c r="E258" s="6" t="s">
        <v>207</v>
      </c>
      <c r="F258" s="6" t="s">
        <v>115</v>
      </c>
      <c r="G258" s="6" t="s">
        <v>148</v>
      </c>
      <c r="H258" s="6" t="s">
        <v>155</v>
      </c>
      <c r="I258" s="14" t="s">
        <v>226</v>
      </c>
      <c r="J258" s="10" t="s">
        <v>116</v>
      </c>
      <c r="K258" s="20">
        <f>SUM(K259:K280)</f>
        <v>10731.900000000003</v>
      </c>
      <c r="L258" s="20">
        <f>SUM(L259:L280)</f>
        <v>10731.850000000004</v>
      </c>
      <c r="M258" s="20">
        <f t="shared" si="6"/>
        <v>99.999534099274129</v>
      </c>
    </row>
    <row r="259" spans="1:13" s="13" customFormat="1" ht="63" x14ac:dyDescent="0.2">
      <c r="A259" s="5">
        <v>247</v>
      </c>
      <c r="B259" s="6" t="s">
        <v>37</v>
      </c>
      <c r="C259" s="6" t="s">
        <v>27</v>
      </c>
      <c r="D259" s="6" t="s">
        <v>157</v>
      </c>
      <c r="E259" s="6" t="s">
        <v>207</v>
      </c>
      <c r="F259" s="6" t="s">
        <v>115</v>
      </c>
      <c r="G259" s="6" t="s">
        <v>148</v>
      </c>
      <c r="H259" s="6" t="s">
        <v>0</v>
      </c>
      <c r="I259" s="14" t="s">
        <v>226</v>
      </c>
      <c r="J259" s="10" t="s">
        <v>327</v>
      </c>
      <c r="K259" s="20">
        <v>420.6</v>
      </c>
      <c r="L259" s="20">
        <v>420.6</v>
      </c>
      <c r="M259" s="20">
        <f t="shared" si="6"/>
        <v>100</v>
      </c>
    </row>
    <row r="260" spans="1:13" s="13" customFormat="1" ht="63" x14ac:dyDescent="0.2">
      <c r="A260" s="5">
        <v>248</v>
      </c>
      <c r="B260" s="6" t="s">
        <v>37</v>
      </c>
      <c r="C260" s="6" t="s">
        <v>27</v>
      </c>
      <c r="D260" s="6" t="s">
        <v>157</v>
      </c>
      <c r="E260" s="6" t="s">
        <v>207</v>
      </c>
      <c r="F260" s="6" t="s">
        <v>115</v>
      </c>
      <c r="G260" s="6" t="s">
        <v>148</v>
      </c>
      <c r="H260" s="6" t="s">
        <v>1</v>
      </c>
      <c r="I260" s="14" t="s">
        <v>226</v>
      </c>
      <c r="J260" s="10" t="s">
        <v>295</v>
      </c>
      <c r="K260" s="20">
        <v>420.6</v>
      </c>
      <c r="L260" s="20">
        <v>420.6</v>
      </c>
      <c r="M260" s="20">
        <f t="shared" si="6"/>
        <v>100</v>
      </c>
    </row>
    <row r="261" spans="1:13" s="13" customFormat="1" ht="63" x14ac:dyDescent="0.2">
      <c r="A261" s="5">
        <v>249</v>
      </c>
      <c r="B261" s="6" t="s">
        <v>37</v>
      </c>
      <c r="C261" s="6" t="s">
        <v>27</v>
      </c>
      <c r="D261" s="6" t="s">
        <v>157</v>
      </c>
      <c r="E261" s="6" t="s">
        <v>207</v>
      </c>
      <c r="F261" s="6" t="s">
        <v>115</v>
      </c>
      <c r="G261" s="6" t="s">
        <v>148</v>
      </c>
      <c r="H261" s="6" t="s">
        <v>2</v>
      </c>
      <c r="I261" s="14" t="s">
        <v>226</v>
      </c>
      <c r="J261" s="10" t="s">
        <v>296</v>
      </c>
      <c r="K261" s="20">
        <v>420.6</v>
      </c>
      <c r="L261" s="20">
        <v>420.6</v>
      </c>
      <c r="M261" s="20">
        <f t="shared" si="6"/>
        <v>100</v>
      </c>
    </row>
    <row r="262" spans="1:13" s="13" customFormat="1" ht="63" x14ac:dyDescent="0.2">
      <c r="A262" s="5">
        <v>250</v>
      </c>
      <c r="B262" s="6" t="s">
        <v>37</v>
      </c>
      <c r="C262" s="6" t="s">
        <v>27</v>
      </c>
      <c r="D262" s="6" t="s">
        <v>157</v>
      </c>
      <c r="E262" s="6" t="s">
        <v>207</v>
      </c>
      <c r="F262" s="6" t="s">
        <v>115</v>
      </c>
      <c r="G262" s="6" t="s">
        <v>148</v>
      </c>
      <c r="H262" s="6" t="s">
        <v>3</v>
      </c>
      <c r="I262" s="14" t="s">
        <v>226</v>
      </c>
      <c r="J262" s="10" t="s">
        <v>297</v>
      </c>
      <c r="K262" s="20">
        <v>420.6</v>
      </c>
      <c r="L262" s="20">
        <v>420.6</v>
      </c>
      <c r="M262" s="20">
        <f t="shared" si="6"/>
        <v>100</v>
      </c>
    </row>
    <row r="263" spans="1:13" s="13" customFormat="1" ht="63" x14ac:dyDescent="0.2">
      <c r="A263" s="5">
        <v>251</v>
      </c>
      <c r="B263" s="6" t="s">
        <v>37</v>
      </c>
      <c r="C263" s="6" t="s">
        <v>27</v>
      </c>
      <c r="D263" s="6" t="s">
        <v>157</v>
      </c>
      <c r="E263" s="6" t="s">
        <v>207</v>
      </c>
      <c r="F263" s="6" t="s">
        <v>115</v>
      </c>
      <c r="G263" s="6" t="s">
        <v>148</v>
      </c>
      <c r="H263" s="6" t="s">
        <v>4</v>
      </c>
      <c r="I263" s="14" t="s">
        <v>226</v>
      </c>
      <c r="J263" s="10" t="s">
        <v>298</v>
      </c>
      <c r="K263" s="20">
        <v>420.6</v>
      </c>
      <c r="L263" s="20">
        <v>420.6</v>
      </c>
      <c r="M263" s="20">
        <f t="shared" si="6"/>
        <v>100</v>
      </c>
    </row>
    <row r="264" spans="1:13" s="13" customFormat="1" ht="63" x14ac:dyDescent="0.2">
      <c r="A264" s="5">
        <v>252</v>
      </c>
      <c r="B264" s="6" t="s">
        <v>37</v>
      </c>
      <c r="C264" s="6" t="s">
        <v>27</v>
      </c>
      <c r="D264" s="6" t="s">
        <v>157</v>
      </c>
      <c r="E264" s="6" t="s">
        <v>207</v>
      </c>
      <c r="F264" s="6" t="s">
        <v>115</v>
      </c>
      <c r="G264" s="6" t="s">
        <v>148</v>
      </c>
      <c r="H264" s="6" t="s">
        <v>5</v>
      </c>
      <c r="I264" s="14" t="s">
        <v>226</v>
      </c>
      <c r="J264" s="10" t="s">
        <v>299</v>
      </c>
      <c r="K264" s="20">
        <v>420.6</v>
      </c>
      <c r="L264" s="20">
        <v>420.6</v>
      </c>
      <c r="M264" s="20">
        <f t="shared" si="6"/>
        <v>100</v>
      </c>
    </row>
    <row r="265" spans="1:13" s="13" customFormat="1" ht="63" x14ac:dyDescent="0.2">
      <c r="A265" s="5">
        <v>253</v>
      </c>
      <c r="B265" s="6" t="s">
        <v>37</v>
      </c>
      <c r="C265" s="6" t="s">
        <v>27</v>
      </c>
      <c r="D265" s="6" t="s">
        <v>157</v>
      </c>
      <c r="E265" s="6" t="s">
        <v>207</v>
      </c>
      <c r="F265" s="6" t="s">
        <v>115</v>
      </c>
      <c r="G265" s="6" t="s">
        <v>148</v>
      </c>
      <c r="H265" s="6" t="s">
        <v>6</v>
      </c>
      <c r="I265" s="14" t="s">
        <v>226</v>
      </c>
      <c r="J265" s="10" t="s">
        <v>300</v>
      </c>
      <c r="K265" s="20">
        <v>420.6</v>
      </c>
      <c r="L265" s="20">
        <v>420.6</v>
      </c>
      <c r="M265" s="20">
        <f t="shared" si="6"/>
        <v>100</v>
      </c>
    </row>
    <row r="266" spans="1:13" s="13" customFormat="1" ht="63" x14ac:dyDescent="0.2">
      <c r="A266" s="5">
        <v>254</v>
      </c>
      <c r="B266" s="6" t="s">
        <v>37</v>
      </c>
      <c r="C266" s="6" t="s">
        <v>27</v>
      </c>
      <c r="D266" s="6" t="s">
        <v>157</v>
      </c>
      <c r="E266" s="6" t="s">
        <v>207</v>
      </c>
      <c r="F266" s="6" t="s">
        <v>115</v>
      </c>
      <c r="G266" s="6" t="s">
        <v>148</v>
      </c>
      <c r="H266" s="6" t="s">
        <v>7</v>
      </c>
      <c r="I266" s="14" t="s">
        <v>226</v>
      </c>
      <c r="J266" s="10" t="s">
        <v>301</v>
      </c>
      <c r="K266" s="20">
        <v>420.6</v>
      </c>
      <c r="L266" s="20">
        <v>420.6</v>
      </c>
      <c r="M266" s="20">
        <f t="shared" si="6"/>
        <v>100</v>
      </c>
    </row>
    <row r="267" spans="1:13" s="13" customFormat="1" ht="63" x14ac:dyDescent="0.2">
      <c r="A267" s="5">
        <v>255</v>
      </c>
      <c r="B267" s="6" t="s">
        <v>37</v>
      </c>
      <c r="C267" s="6" t="s">
        <v>27</v>
      </c>
      <c r="D267" s="6" t="s">
        <v>157</v>
      </c>
      <c r="E267" s="6" t="s">
        <v>207</v>
      </c>
      <c r="F267" s="6" t="s">
        <v>115</v>
      </c>
      <c r="G267" s="6" t="s">
        <v>148</v>
      </c>
      <c r="H267" s="6" t="s">
        <v>8</v>
      </c>
      <c r="I267" s="14" t="s">
        <v>226</v>
      </c>
      <c r="J267" s="10" t="s">
        <v>302</v>
      </c>
      <c r="K267" s="20">
        <v>420.6</v>
      </c>
      <c r="L267" s="20">
        <v>420.6</v>
      </c>
      <c r="M267" s="20">
        <f t="shared" si="6"/>
        <v>100</v>
      </c>
    </row>
    <row r="268" spans="1:13" s="13" customFormat="1" ht="63" x14ac:dyDescent="0.2">
      <c r="A268" s="5">
        <v>256</v>
      </c>
      <c r="B268" s="6" t="s">
        <v>37</v>
      </c>
      <c r="C268" s="6" t="s">
        <v>27</v>
      </c>
      <c r="D268" s="6" t="s">
        <v>157</v>
      </c>
      <c r="E268" s="6" t="s">
        <v>207</v>
      </c>
      <c r="F268" s="6" t="s">
        <v>115</v>
      </c>
      <c r="G268" s="6" t="s">
        <v>148</v>
      </c>
      <c r="H268" s="6" t="s">
        <v>9</v>
      </c>
      <c r="I268" s="14" t="s">
        <v>226</v>
      </c>
      <c r="J268" s="10" t="s">
        <v>303</v>
      </c>
      <c r="K268" s="20">
        <v>420.6</v>
      </c>
      <c r="L268" s="20">
        <v>420.6</v>
      </c>
      <c r="M268" s="20">
        <f t="shared" ref="M268:M318" si="8">L268/K268*100</f>
        <v>100</v>
      </c>
    </row>
    <row r="269" spans="1:13" s="13" customFormat="1" ht="63" x14ac:dyDescent="0.2">
      <c r="A269" s="5">
        <v>257</v>
      </c>
      <c r="B269" s="6" t="s">
        <v>37</v>
      </c>
      <c r="C269" s="6" t="s">
        <v>27</v>
      </c>
      <c r="D269" s="6" t="s">
        <v>157</v>
      </c>
      <c r="E269" s="6" t="s">
        <v>207</v>
      </c>
      <c r="F269" s="6" t="s">
        <v>115</v>
      </c>
      <c r="G269" s="6" t="s">
        <v>148</v>
      </c>
      <c r="H269" s="6" t="s">
        <v>10</v>
      </c>
      <c r="I269" s="14" t="s">
        <v>226</v>
      </c>
      <c r="J269" s="10" t="s">
        <v>304</v>
      </c>
      <c r="K269" s="20">
        <v>420.6</v>
      </c>
      <c r="L269" s="20">
        <v>420.6</v>
      </c>
      <c r="M269" s="20">
        <f t="shared" si="8"/>
        <v>100</v>
      </c>
    </row>
    <row r="270" spans="1:13" s="13" customFormat="1" ht="63" x14ac:dyDescent="0.2">
      <c r="A270" s="5">
        <v>258</v>
      </c>
      <c r="B270" s="6" t="s">
        <v>37</v>
      </c>
      <c r="C270" s="6" t="s">
        <v>27</v>
      </c>
      <c r="D270" s="6" t="s">
        <v>157</v>
      </c>
      <c r="E270" s="6" t="s">
        <v>207</v>
      </c>
      <c r="F270" s="6" t="s">
        <v>115</v>
      </c>
      <c r="G270" s="6" t="s">
        <v>148</v>
      </c>
      <c r="H270" s="6" t="s">
        <v>11</v>
      </c>
      <c r="I270" s="14" t="s">
        <v>226</v>
      </c>
      <c r="J270" s="10" t="s">
        <v>305</v>
      </c>
      <c r="K270" s="20">
        <v>420.6</v>
      </c>
      <c r="L270" s="20">
        <v>420.6</v>
      </c>
      <c r="M270" s="20">
        <f t="shared" si="8"/>
        <v>100</v>
      </c>
    </row>
    <row r="271" spans="1:13" s="13" customFormat="1" ht="63" x14ac:dyDescent="0.2">
      <c r="A271" s="5">
        <v>259</v>
      </c>
      <c r="B271" s="6" t="s">
        <v>37</v>
      </c>
      <c r="C271" s="6" t="s">
        <v>27</v>
      </c>
      <c r="D271" s="6" t="s">
        <v>157</v>
      </c>
      <c r="E271" s="6" t="s">
        <v>207</v>
      </c>
      <c r="F271" s="6" t="s">
        <v>115</v>
      </c>
      <c r="G271" s="6" t="s">
        <v>148</v>
      </c>
      <c r="H271" s="6" t="s">
        <v>12</v>
      </c>
      <c r="I271" s="14" t="s">
        <v>226</v>
      </c>
      <c r="J271" s="10" t="s">
        <v>306</v>
      </c>
      <c r="K271" s="20">
        <v>420.6</v>
      </c>
      <c r="L271" s="20">
        <v>420.6</v>
      </c>
      <c r="M271" s="20">
        <f t="shared" si="8"/>
        <v>100</v>
      </c>
    </row>
    <row r="272" spans="1:13" s="13" customFormat="1" ht="63" x14ac:dyDescent="0.2">
      <c r="A272" s="5">
        <v>260</v>
      </c>
      <c r="B272" s="6" t="s">
        <v>37</v>
      </c>
      <c r="C272" s="6" t="s">
        <v>27</v>
      </c>
      <c r="D272" s="6" t="s">
        <v>157</v>
      </c>
      <c r="E272" s="6" t="s">
        <v>207</v>
      </c>
      <c r="F272" s="6" t="s">
        <v>115</v>
      </c>
      <c r="G272" s="6" t="s">
        <v>148</v>
      </c>
      <c r="H272" s="6" t="s">
        <v>13</v>
      </c>
      <c r="I272" s="14" t="s">
        <v>226</v>
      </c>
      <c r="J272" s="10" t="s">
        <v>307</v>
      </c>
      <c r="K272" s="20">
        <v>420.6</v>
      </c>
      <c r="L272" s="20">
        <v>420.6</v>
      </c>
      <c r="M272" s="20">
        <f t="shared" si="8"/>
        <v>100</v>
      </c>
    </row>
    <row r="273" spans="1:13" s="13" customFormat="1" ht="63" x14ac:dyDescent="0.2">
      <c r="A273" s="5">
        <v>261</v>
      </c>
      <c r="B273" s="6" t="s">
        <v>37</v>
      </c>
      <c r="C273" s="6" t="s">
        <v>27</v>
      </c>
      <c r="D273" s="6" t="s">
        <v>157</v>
      </c>
      <c r="E273" s="6" t="s">
        <v>207</v>
      </c>
      <c r="F273" s="6" t="s">
        <v>115</v>
      </c>
      <c r="G273" s="6" t="s">
        <v>148</v>
      </c>
      <c r="H273" s="6" t="s">
        <v>14</v>
      </c>
      <c r="I273" s="14" t="s">
        <v>226</v>
      </c>
      <c r="J273" s="10" t="s">
        <v>308</v>
      </c>
      <c r="K273" s="20">
        <v>420.6</v>
      </c>
      <c r="L273" s="20">
        <v>420.6</v>
      </c>
      <c r="M273" s="20">
        <f t="shared" si="8"/>
        <v>100</v>
      </c>
    </row>
    <row r="274" spans="1:13" s="13" customFormat="1" ht="63" x14ac:dyDescent="0.2">
      <c r="A274" s="5">
        <v>262</v>
      </c>
      <c r="B274" s="6" t="s">
        <v>37</v>
      </c>
      <c r="C274" s="6" t="s">
        <v>27</v>
      </c>
      <c r="D274" s="6" t="s">
        <v>157</v>
      </c>
      <c r="E274" s="6" t="s">
        <v>207</v>
      </c>
      <c r="F274" s="6" t="s">
        <v>115</v>
      </c>
      <c r="G274" s="6" t="s">
        <v>148</v>
      </c>
      <c r="H274" s="6" t="s">
        <v>15</v>
      </c>
      <c r="I274" s="14" t="s">
        <v>226</v>
      </c>
      <c r="J274" s="10" t="s">
        <v>309</v>
      </c>
      <c r="K274" s="20">
        <v>420.6</v>
      </c>
      <c r="L274" s="20">
        <v>420.6</v>
      </c>
      <c r="M274" s="20">
        <f t="shared" si="8"/>
        <v>100</v>
      </c>
    </row>
    <row r="275" spans="1:13" s="13" customFormat="1" ht="63" x14ac:dyDescent="0.2">
      <c r="A275" s="5">
        <v>263</v>
      </c>
      <c r="B275" s="6" t="s">
        <v>37</v>
      </c>
      <c r="C275" s="6" t="s">
        <v>27</v>
      </c>
      <c r="D275" s="6" t="s">
        <v>157</v>
      </c>
      <c r="E275" s="6" t="s">
        <v>207</v>
      </c>
      <c r="F275" s="6" t="s">
        <v>115</v>
      </c>
      <c r="G275" s="6" t="s">
        <v>148</v>
      </c>
      <c r="H275" s="6" t="s">
        <v>16</v>
      </c>
      <c r="I275" s="14" t="s">
        <v>226</v>
      </c>
      <c r="J275" s="10" t="s">
        <v>310</v>
      </c>
      <c r="K275" s="20">
        <v>420.6</v>
      </c>
      <c r="L275" s="20">
        <v>420.6</v>
      </c>
      <c r="M275" s="20">
        <f t="shared" si="8"/>
        <v>100</v>
      </c>
    </row>
    <row r="276" spans="1:13" s="13" customFormat="1" ht="63" x14ac:dyDescent="0.2">
      <c r="A276" s="5">
        <v>264</v>
      </c>
      <c r="B276" s="6" t="s">
        <v>37</v>
      </c>
      <c r="C276" s="6" t="s">
        <v>27</v>
      </c>
      <c r="D276" s="6" t="s">
        <v>157</v>
      </c>
      <c r="E276" s="6" t="s">
        <v>207</v>
      </c>
      <c r="F276" s="6" t="s">
        <v>115</v>
      </c>
      <c r="G276" s="6" t="s">
        <v>148</v>
      </c>
      <c r="H276" s="6" t="s">
        <v>17</v>
      </c>
      <c r="I276" s="14" t="s">
        <v>226</v>
      </c>
      <c r="J276" s="10" t="s">
        <v>311</v>
      </c>
      <c r="K276" s="20">
        <v>420.6</v>
      </c>
      <c r="L276" s="20">
        <v>420.6</v>
      </c>
      <c r="M276" s="20">
        <f t="shared" si="8"/>
        <v>100</v>
      </c>
    </row>
    <row r="277" spans="1:13" s="13" customFormat="1" ht="63" x14ac:dyDescent="0.2">
      <c r="A277" s="5">
        <v>265</v>
      </c>
      <c r="B277" s="6" t="s">
        <v>37</v>
      </c>
      <c r="C277" s="6" t="s">
        <v>27</v>
      </c>
      <c r="D277" s="6" t="s">
        <v>157</v>
      </c>
      <c r="E277" s="6" t="s">
        <v>207</v>
      </c>
      <c r="F277" s="6" t="s">
        <v>115</v>
      </c>
      <c r="G277" s="6" t="s">
        <v>148</v>
      </c>
      <c r="H277" s="6" t="s">
        <v>18</v>
      </c>
      <c r="I277" s="14" t="s">
        <v>226</v>
      </c>
      <c r="J277" s="10" t="s">
        <v>312</v>
      </c>
      <c r="K277" s="20">
        <v>420.6</v>
      </c>
      <c r="L277" s="20">
        <v>420.6</v>
      </c>
      <c r="M277" s="20">
        <f t="shared" si="8"/>
        <v>100</v>
      </c>
    </row>
    <row r="278" spans="1:13" s="13" customFormat="1" ht="63" x14ac:dyDescent="0.2">
      <c r="A278" s="5">
        <v>266</v>
      </c>
      <c r="B278" s="6" t="s">
        <v>37</v>
      </c>
      <c r="C278" s="6" t="s">
        <v>27</v>
      </c>
      <c r="D278" s="6" t="s">
        <v>157</v>
      </c>
      <c r="E278" s="6" t="s">
        <v>207</v>
      </c>
      <c r="F278" s="6" t="s">
        <v>115</v>
      </c>
      <c r="G278" s="6" t="s">
        <v>148</v>
      </c>
      <c r="H278" s="6" t="s">
        <v>19</v>
      </c>
      <c r="I278" s="14" t="s">
        <v>226</v>
      </c>
      <c r="J278" s="10" t="s">
        <v>313</v>
      </c>
      <c r="K278" s="20">
        <v>420.6</v>
      </c>
      <c r="L278" s="20">
        <v>420.6</v>
      </c>
      <c r="M278" s="20">
        <f t="shared" si="8"/>
        <v>100</v>
      </c>
    </row>
    <row r="279" spans="1:13" s="13" customFormat="1" ht="93.75" customHeight="1" x14ac:dyDescent="0.2">
      <c r="A279" s="5">
        <v>267</v>
      </c>
      <c r="B279" s="6" t="s">
        <v>37</v>
      </c>
      <c r="C279" s="6" t="s">
        <v>27</v>
      </c>
      <c r="D279" s="6" t="s">
        <v>157</v>
      </c>
      <c r="E279" s="6" t="s">
        <v>207</v>
      </c>
      <c r="F279" s="6" t="s">
        <v>115</v>
      </c>
      <c r="G279" s="6" t="s">
        <v>148</v>
      </c>
      <c r="H279" s="6" t="s">
        <v>497</v>
      </c>
      <c r="I279" s="14" t="s">
        <v>226</v>
      </c>
      <c r="J279" s="10" t="s">
        <v>498</v>
      </c>
      <c r="K279" s="20">
        <v>95.4</v>
      </c>
      <c r="L279" s="20">
        <v>95.35</v>
      </c>
      <c r="M279" s="20">
        <f t="shared" si="8"/>
        <v>99.94758909853249</v>
      </c>
    </row>
    <row r="280" spans="1:13" s="13" customFormat="1" ht="86.25" customHeight="1" x14ac:dyDescent="0.2">
      <c r="A280" s="5">
        <v>268</v>
      </c>
      <c r="B280" s="6" t="s">
        <v>37</v>
      </c>
      <c r="C280" s="6" t="s">
        <v>27</v>
      </c>
      <c r="D280" s="6" t="s">
        <v>157</v>
      </c>
      <c r="E280" s="6" t="s">
        <v>207</v>
      </c>
      <c r="F280" s="6" t="s">
        <v>115</v>
      </c>
      <c r="G280" s="6" t="s">
        <v>148</v>
      </c>
      <c r="H280" s="6" t="s">
        <v>499</v>
      </c>
      <c r="I280" s="14" t="s">
        <v>226</v>
      </c>
      <c r="J280" s="10" t="s">
        <v>500</v>
      </c>
      <c r="K280" s="20">
        <v>2224.5</v>
      </c>
      <c r="L280" s="20">
        <v>2224.5</v>
      </c>
      <c r="M280" s="20">
        <f t="shared" si="8"/>
        <v>100</v>
      </c>
    </row>
    <row r="281" spans="1:13" s="13" customFormat="1" ht="51.75" customHeight="1" x14ac:dyDescent="0.2">
      <c r="A281" s="5">
        <v>269</v>
      </c>
      <c r="B281" s="6" t="s">
        <v>37</v>
      </c>
      <c r="C281" s="6" t="s">
        <v>27</v>
      </c>
      <c r="D281" s="6" t="s">
        <v>157</v>
      </c>
      <c r="E281" s="6" t="s">
        <v>418</v>
      </c>
      <c r="F281" s="6" t="s">
        <v>419</v>
      </c>
      <c r="G281" s="6" t="s">
        <v>75</v>
      </c>
      <c r="H281" s="6" t="s">
        <v>155</v>
      </c>
      <c r="I281" s="6" t="s">
        <v>226</v>
      </c>
      <c r="J281" s="17" t="s">
        <v>420</v>
      </c>
      <c r="K281" s="20">
        <f>K282</f>
        <v>551.07000000000005</v>
      </c>
      <c r="L281" s="20">
        <f>L282</f>
        <v>551.07000000000005</v>
      </c>
      <c r="M281" s="20">
        <f t="shared" si="8"/>
        <v>100</v>
      </c>
    </row>
    <row r="282" spans="1:13" s="13" customFormat="1" ht="63" x14ac:dyDescent="0.2">
      <c r="A282" s="5">
        <v>270</v>
      </c>
      <c r="B282" s="6" t="s">
        <v>37</v>
      </c>
      <c r="C282" s="6" t="s">
        <v>27</v>
      </c>
      <c r="D282" s="6" t="s">
        <v>157</v>
      </c>
      <c r="E282" s="6" t="s">
        <v>418</v>
      </c>
      <c r="F282" s="6" t="s">
        <v>419</v>
      </c>
      <c r="G282" s="6" t="s">
        <v>148</v>
      </c>
      <c r="H282" s="6" t="s">
        <v>155</v>
      </c>
      <c r="I282" s="6" t="s">
        <v>226</v>
      </c>
      <c r="J282" s="17" t="s">
        <v>421</v>
      </c>
      <c r="K282" s="20">
        <v>551.07000000000005</v>
      </c>
      <c r="L282" s="20">
        <v>551.07000000000005</v>
      </c>
      <c r="M282" s="20">
        <f t="shared" si="8"/>
        <v>100</v>
      </c>
    </row>
    <row r="283" spans="1:13" s="13" customFormat="1" ht="47.25" x14ac:dyDescent="0.2">
      <c r="A283" s="5">
        <v>271</v>
      </c>
      <c r="B283" s="6" t="s">
        <v>37</v>
      </c>
      <c r="C283" s="6" t="s">
        <v>27</v>
      </c>
      <c r="D283" s="6" t="s">
        <v>157</v>
      </c>
      <c r="E283" s="6" t="s">
        <v>418</v>
      </c>
      <c r="F283" s="6" t="s">
        <v>422</v>
      </c>
      <c r="G283" s="6" t="s">
        <v>75</v>
      </c>
      <c r="H283" s="6" t="s">
        <v>155</v>
      </c>
      <c r="I283" s="6" t="s">
        <v>226</v>
      </c>
      <c r="J283" s="17" t="s">
        <v>423</v>
      </c>
      <c r="K283" s="20">
        <f>K284</f>
        <v>26579.67</v>
      </c>
      <c r="L283" s="20">
        <f>L284</f>
        <v>26539.299360000001</v>
      </c>
      <c r="M283" s="20">
        <f t="shared" si="8"/>
        <v>99.848114592844837</v>
      </c>
    </row>
    <row r="284" spans="1:13" s="13" customFormat="1" ht="63" x14ac:dyDescent="0.2">
      <c r="A284" s="5">
        <v>272</v>
      </c>
      <c r="B284" s="6" t="s">
        <v>37</v>
      </c>
      <c r="C284" s="6" t="s">
        <v>27</v>
      </c>
      <c r="D284" s="6" t="s">
        <v>157</v>
      </c>
      <c r="E284" s="6" t="s">
        <v>418</v>
      </c>
      <c r="F284" s="6" t="s">
        <v>422</v>
      </c>
      <c r="G284" s="6" t="s">
        <v>148</v>
      </c>
      <c r="H284" s="6" t="s">
        <v>155</v>
      </c>
      <c r="I284" s="6" t="s">
        <v>226</v>
      </c>
      <c r="J284" s="17" t="s">
        <v>424</v>
      </c>
      <c r="K284" s="20">
        <v>26579.67</v>
      </c>
      <c r="L284" s="20">
        <v>26539.299360000001</v>
      </c>
      <c r="M284" s="20">
        <f t="shared" si="8"/>
        <v>99.848114592844837</v>
      </c>
    </row>
    <row r="285" spans="1:13" s="13" customFormat="1" ht="33" customHeight="1" x14ac:dyDescent="0.2">
      <c r="A285" s="5">
        <v>273</v>
      </c>
      <c r="B285" s="6" t="s">
        <v>37</v>
      </c>
      <c r="C285" s="6" t="s">
        <v>27</v>
      </c>
      <c r="D285" s="6" t="s">
        <v>157</v>
      </c>
      <c r="E285" s="6" t="s">
        <v>418</v>
      </c>
      <c r="F285" s="6" t="s">
        <v>384</v>
      </c>
      <c r="G285" s="6" t="s">
        <v>75</v>
      </c>
      <c r="H285" s="6" t="s">
        <v>155</v>
      </c>
      <c r="I285" s="6" t="s">
        <v>226</v>
      </c>
      <c r="J285" s="17" t="s">
        <v>425</v>
      </c>
      <c r="K285" s="20">
        <f>K286</f>
        <v>100</v>
      </c>
      <c r="L285" s="20">
        <f>L286</f>
        <v>100</v>
      </c>
      <c r="M285" s="20">
        <f t="shared" si="8"/>
        <v>100</v>
      </c>
    </row>
    <row r="286" spans="1:13" s="13" customFormat="1" ht="35.25" customHeight="1" x14ac:dyDescent="0.2">
      <c r="A286" s="5">
        <v>274</v>
      </c>
      <c r="B286" s="6" t="s">
        <v>37</v>
      </c>
      <c r="C286" s="6" t="s">
        <v>27</v>
      </c>
      <c r="D286" s="6" t="s">
        <v>157</v>
      </c>
      <c r="E286" s="6" t="s">
        <v>418</v>
      </c>
      <c r="F286" s="6" t="s">
        <v>384</v>
      </c>
      <c r="G286" s="6" t="s">
        <v>148</v>
      </c>
      <c r="H286" s="6" t="s">
        <v>155</v>
      </c>
      <c r="I286" s="6" t="s">
        <v>226</v>
      </c>
      <c r="J286" s="17" t="s">
        <v>426</v>
      </c>
      <c r="K286" s="20">
        <v>100</v>
      </c>
      <c r="L286" s="20">
        <v>100</v>
      </c>
      <c r="M286" s="20">
        <f t="shared" si="8"/>
        <v>100</v>
      </c>
    </row>
    <row r="287" spans="1:13" s="13" customFormat="1" ht="21.75" customHeight="1" x14ac:dyDescent="0.2">
      <c r="A287" s="5">
        <v>275</v>
      </c>
      <c r="B287" s="6" t="s">
        <v>37</v>
      </c>
      <c r="C287" s="6" t="s">
        <v>27</v>
      </c>
      <c r="D287" s="6" t="s">
        <v>157</v>
      </c>
      <c r="E287" s="6" t="s">
        <v>427</v>
      </c>
      <c r="F287" s="6" t="s">
        <v>28</v>
      </c>
      <c r="G287" s="6" t="s">
        <v>75</v>
      </c>
      <c r="H287" s="6" t="s">
        <v>155</v>
      </c>
      <c r="I287" s="6" t="s">
        <v>226</v>
      </c>
      <c r="J287" s="17" t="s">
        <v>428</v>
      </c>
      <c r="K287" s="20">
        <f>K288</f>
        <v>22015.100000000002</v>
      </c>
      <c r="L287" s="20">
        <f>L288</f>
        <v>22007.248000000003</v>
      </c>
      <c r="M287" s="20">
        <f t="shared" si="8"/>
        <v>99.964333571048968</v>
      </c>
    </row>
    <row r="288" spans="1:13" s="13" customFormat="1" ht="33.75" customHeight="1" x14ac:dyDescent="0.2">
      <c r="A288" s="5">
        <v>276</v>
      </c>
      <c r="B288" s="6" t="s">
        <v>37</v>
      </c>
      <c r="C288" s="6" t="s">
        <v>27</v>
      </c>
      <c r="D288" s="6" t="s">
        <v>157</v>
      </c>
      <c r="E288" s="6" t="s">
        <v>427</v>
      </c>
      <c r="F288" s="6" t="s">
        <v>28</v>
      </c>
      <c r="G288" s="6" t="s">
        <v>148</v>
      </c>
      <c r="H288" s="6" t="s">
        <v>155</v>
      </c>
      <c r="I288" s="6" t="s">
        <v>226</v>
      </c>
      <c r="J288" s="17" t="s">
        <v>429</v>
      </c>
      <c r="K288" s="20">
        <f>SUM(K289:K297)</f>
        <v>22015.100000000002</v>
      </c>
      <c r="L288" s="20">
        <f>SUM(L289:L297)</f>
        <v>22007.248000000003</v>
      </c>
      <c r="M288" s="20">
        <f t="shared" si="8"/>
        <v>99.964333571048968</v>
      </c>
    </row>
    <row r="289" spans="1:13" s="13" customFormat="1" ht="87.75" customHeight="1" x14ac:dyDescent="0.2">
      <c r="A289" s="5">
        <v>277</v>
      </c>
      <c r="B289" s="6" t="s">
        <v>37</v>
      </c>
      <c r="C289" s="6" t="s">
        <v>27</v>
      </c>
      <c r="D289" s="6" t="s">
        <v>157</v>
      </c>
      <c r="E289" s="6" t="s">
        <v>427</v>
      </c>
      <c r="F289" s="6" t="s">
        <v>28</v>
      </c>
      <c r="G289" s="6" t="s">
        <v>148</v>
      </c>
      <c r="H289" s="6" t="s">
        <v>470</v>
      </c>
      <c r="I289" s="6" t="s">
        <v>226</v>
      </c>
      <c r="J289" s="17" t="s">
        <v>472</v>
      </c>
      <c r="K289" s="20">
        <v>88.8</v>
      </c>
      <c r="L289" s="20">
        <v>80.947999999999993</v>
      </c>
      <c r="M289" s="20">
        <f t="shared" si="8"/>
        <v>91.157657657657651</v>
      </c>
    </row>
    <row r="290" spans="1:13" s="13" customFormat="1" ht="72.75" customHeight="1" x14ac:dyDescent="0.2">
      <c r="A290" s="5">
        <v>278</v>
      </c>
      <c r="B290" s="6" t="s">
        <v>37</v>
      </c>
      <c r="C290" s="6" t="s">
        <v>27</v>
      </c>
      <c r="D290" s="6" t="s">
        <v>157</v>
      </c>
      <c r="E290" s="6" t="s">
        <v>427</v>
      </c>
      <c r="F290" s="6" t="s">
        <v>28</v>
      </c>
      <c r="G290" s="6" t="s">
        <v>148</v>
      </c>
      <c r="H290" s="6" t="s">
        <v>527</v>
      </c>
      <c r="I290" s="6" t="s">
        <v>226</v>
      </c>
      <c r="J290" s="17" t="s">
        <v>528</v>
      </c>
      <c r="K290" s="20">
        <v>9970</v>
      </c>
      <c r="L290" s="20">
        <v>9970</v>
      </c>
      <c r="M290" s="20">
        <f>L290/K290*100</f>
        <v>100</v>
      </c>
    </row>
    <row r="291" spans="1:13" s="13" customFormat="1" ht="94.5" x14ac:dyDescent="0.2">
      <c r="A291" s="5">
        <v>279</v>
      </c>
      <c r="B291" s="6" t="s">
        <v>37</v>
      </c>
      <c r="C291" s="6" t="s">
        <v>27</v>
      </c>
      <c r="D291" s="6" t="s">
        <v>157</v>
      </c>
      <c r="E291" s="6" t="s">
        <v>427</v>
      </c>
      <c r="F291" s="6" t="s">
        <v>28</v>
      </c>
      <c r="G291" s="6" t="s">
        <v>148</v>
      </c>
      <c r="H291" s="6" t="s">
        <v>430</v>
      </c>
      <c r="I291" s="6" t="s">
        <v>226</v>
      </c>
      <c r="J291" s="17" t="s">
        <v>431</v>
      </c>
      <c r="K291" s="20">
        <v>87.4</v>
      </c>
      <c r="L291" s="20">
        <v>87.4</v>
      </c>
      <c r="M291" s="20">
        <f t="shared" si="8"/>
        <v>100</v>
      </c>
    </row>
    <row r="292" spans="1:13" s="13" customFormat="1" ht="94.5" x14ac:dyDescent="0.2">
      <c r="A292" s="5">
        <v>280</v>
      </c>
      <c r="B292" s="6" t="s">
        <v>37</v>
      </c>
      <c r="C292" s="6" t="s">
        <v>27</v>
      </c>
      <c r="D292" s="6" t="s">
        <v>157</v>
      </c>
      <c r="E292" s="6" t="s">
        <v>427</v>
      </c>
      <c r="F292" s="6" t="s">
        <v>28</v>
      </c>
      <c r="G292" s="6" t="s">
        <v>148</v>
      </c>
      <c r="H292" s="6" t="s">
        <v>432</v>
      </c>
      <c r="I292" s="6" t="s">
        <v>226</v>
      </c>
      <c r="J292" s="17" t="s">
        <v>433</v>
      </c>
      <c r="K292" s="20">
        <v>4080.3</v>
      </c>
      <c r="L292" s="20">
        <v>4080.3</v>
      </c>
      <c r="M292" s="20">
        <f t="shared" si="8"/>
        <v>100</v>
      </c>
    </row>
    <row r="293" spans="1:13" s="13" customFormat="1" ht="63" x14ac:dyDescent="0.2">
      <c r="A293" s="5">
        <v>281</v>
      </c>
      <c r="B293" s="6" t="s">
        <v>37</v>
      </c>
      <c r="C293" s="6" t="s">
        <v>27</v>
      </c>
      <c r="D293" s="6" t="s">
        <v>157</v>
      </c>
      <c r="E293" s="6" t="s">
        <v>427</v>
      </c>
      <c r="F293" s="6" t="s">
        <v>28</v>
      </c>
      <c r="G293" s="6" t="s">
        <v>148</v>
      </c>
      <c r="H293" s="6" t="s">
        <v>434</v>
      </c>
      <c r="I293" s="6" t="s">
        <v>226</v>
      </c>
      <c r="J293" s="17" t="s">
        <v>435</v>
      </c>
      <c r="K293" s="20">
        <v>13.6</v>
      </c>
      <c r="L293" s="20">
        <v>13.6</v>
      </c>
      <c r="M293" s="20">
        <f t="shared" si="8"/>
        <v>100</v>
      </c>
    </row>
    <row r="294" spans="1:13" s="13" customFormat="1" ht="64.5" customHeight="1" x14ac:dyDescent="0.2">
      <c r="A294" s="5">
        <v>282</v>
      </c>
      <c r="B294" s="6" t="s">
        <v>37</v>
      </c>
      <c r="C294" s="6" t="s">
        <v>27</v>
      </c>
      <c r="D294" s="6" t="s">
        <v>157</v>
      </c>
      <c r="E294" s="6" t="s">
        <v>427</v>
      </c>
      <c r="F294" s="6" t="s">
        <v>28</v>
      </c>
      <c r="G294" s="6" t="s">
        <v>148</v>
      </c>
      <c r="H294" s="6" t="s">
        <v>476</v>
      </c>
      <c r="I294" s="6" t="s">
        <v>226</v>
      </c>
      <c r="J294" s="17" t="s">
        <v>477</v>
      </c>
      <c r="K294" s="21">
        <v>475.8</v>
      </c>
      <c r="L294" s="21">
        <v>475.8</v>
      </c>
      <c r="M294" s="20">
        <f t="shared" si="8"/>
        <v>100</v>
      </c>
    </row>
    <row r="295" spans="1:13" s="13" customFormat="1" ht="62.25" customHeight="1" x14ac:dyDescent="0.2">
      <c r="A295" s="5">
        <v>283</v>
      </c>
      <c r="B295" s="6" t="s">
        <v>37</v>
      </c>
      <c r="C295" s="6" t="s">
        <v>27</v>
      </c>
      <c r="D295" s="6" t="s">
        <v>157</v>
      </c>
      <c r="E295" s="6" t="s">
        <v>427</v>
      </c>
      <c r="F295" s="6" t="s">
        <v>28</v>
      </c>
      <c r="G295" s="6" t="s">
        <v>148</v>
      </c>
      <c r="H295" s="6" t="s">
        <v>471</v>
      </c>
      <c r="I295" s="6" t="s">
        <v>226</v>
      </c>
      <c r="J295" s="17" t="s">
        <v>473</v>
      </c>
      <c r="K295" s="21">
        <v>4176</v>
      </c>
      <c r="L295" s="21">
        <v>4176</v>
      </c>
      <c r="M295" s="20">
        <f t="shared" si="8"/>
        <v>100</v>
      </c>
    </row>
    <row r="296" spans="1:13" s="13" customFormat="1" ht="62.25" customHeight="1" x14ac:dyDescent="0.2">
      <c r="A296" s="5">
        <v>284</v>
      </c>
      <c r="B296" s="6" t="s">
        <v>37</v>
      </c>
      <c r="C296" s="6" t="s">
        <v>27</v>
      </c>
      <c r="D296" s="6" t="s">
        <v>157</v>
      </c>
      <c r="E296" s="6" t="s">
        <v>427</v>
      </c>
      <c r="F296" s="6" t="s">
        <v>28</v>
      </c>
      <c r="G296" s="6" t="s">
        <v>148</v>
      </c>
      <c r="H296" s="6" t="s">
        <v>505</v>
      </c>
      <c r="I296" s="14" t="s">
        <v>226</v>
      </c>
      <c r="J296" s="10" t="s">
        <v>506</v>
      </c>
      <c r="K296" s="20">
        <v>3000</v>
      </c>
      <c r="L296" s="20">
        <v>3000</v>
      </c>
      <c r="M296" s="20">
        <f t="shared" si="8"/>
        <v>100</v>
      </c>
    </row>
    <row r="297" spans="1:13" s="13" customFormat="1" ht="78" customHeight="1" x14ac:dyDescent="0.2">
      <c r="A297" s="5">
        <v>285</v>
      </c>
      <c r="B297" s="6" t="s">
        <v>37</v>
      </c>
      <c r="C297" s="6" t="s">
        <v>27</v>
      </c>
      <c r="D297" s="6" t="s">
        <v>157</v>
      </c>
      <c r="E297" s="6" t="s">
        <v>427</v>
      </c>
      <c r="F297" s="6" t="s">
        <v>28</v>
      </c>
      <c r="G297" s="6" t="s">
        <v>148</v>
      </c>
      <c r="H297" s="6" t="s">
        <v>490</v>
      </c>
      <c r="I297" s="6" t="s">
        <v>226</v>
      </c>
      <c r="J297" s="17" t="s">
        <v>491</v>
      </c>
      <c r="K297" s="21">
        <v>123.2</v>
      </c>
      <c r="L297" s="21">
        <v>123.2</v>
      </c>
      <c r="M297" s="20">
        <f t="shared" si="8"/>
        <v>100</v>
      </c>
    </row>
    <row r="298" spans="1:13" s="13" customFormat="1" ht="15.75" x14ac:dyDescent="0.2">
      <c r="A298" s="5">
        <v>286</v>
      </c>
      <c r="B298" s="6" t="s">
        <v>177</v>
      </c>
      <c r="C298" s="6" t="s">
        <v>27</v>
      </c>
      <c r="D298" s="6" t="s">
        <v>163</v>
      </c>
      <c r="E298" s="6" t="s">
        <v>75</v>
      </c>
      <c r="F298" s="6" t="s">
        <v>177</v>
      </c>
      <c r="G298" s="6" t="s">
        <v>75</v>
      </c>
      <c r="H298" s="6" t="s">
        <v>155</v>
      </c>
      <c r="I298" s="6" t="s">
        <v>177</v>
      </c>
      <c r="J298" s="17" t="s">
        <v>482</v>
      </c>
      <c r="K298" s="21">
        <f>K299</f>
        <v>223.16</v>
      </c>
      <c r="L298" s="21">
        <f>L299</f>
        <v>213.01245</v>
      </c>
      <c r="M298" s="20">
        <f t="shared" si="8"/>
        <v>95.452791718946045</v>
      </c>
    </row>
    <row r="299" spans="1:13" s="13" customFormat="1" ht="24" customHeight="1" x14ac:dyDescent="0.2">
      <c r="A299" s="5">
        <v>287</v>
      </c>
      <c r="B299" s="6" t="s">
        <v>177</v>
      </c>
      <c r="C299" s="6" t="s">
        <v>27</v>
      </c>
      <c r="D299" s="6" t="s">
        <v>163</v>
      </c>
      <c r="E299" s="6" t="s">
        <v>148</v>
      </c>
      <c r="F299" s="6" t="s">
        <v>177</v>
      </c>
      <c r="G299" s="6" t="s">
        <v>148</v>
      </c>
      <c r="H299" s="6" t="s">
        <v>155</v>
      </c>
      <c r="I299" s="6" t="s">
        <v>226</v>
      </c>
      <c r="J299" s="17" t="s">
        <v>483</v>
      </c>
      <c r="K299" s="21">
        <f>K300</f>
        <v>223.16</v>
      </c>
      <c r="L299" s="21">
        <f>L300</f>
        <v>213.01245</v>
      </c>
      <c r="M299" s="20">
        <f t="shared" si="8"/>
        <v>95.452791718946045</v>
      </c>
    </row>
    <row r="300" spans="1:13" s="13" customFormat="1" ht="53.25" customHeight="1" x14ac:dyDescent="0.2">
      <c r="A300" s="5">
        <v>288</v>
      </c>
      <c r="B300" s="6" t="s">
        <v>88</v>
      </c>
      <c r="C300" s="6" t="s">
        <v>27</v>
      </c>
      <c r="D300" s="6" t="s">
        <v>163</v>
      </c>
      <c r="E300" s="6" t="s">
        <v>148</v>
      </c>
      <c r="F300" s="6" t="s">
        <v>159</v>
      </c>
      <c r="G300" s="6" t="s">
        <v>148</v>
      </c>
      <c r="H300" s="6" t="s">
        <v>480</v>
      </c>
      <c r="I300" s="6" t="s">
        <v>226</v>
      </c>
      <c r="J300" s="17" t="s">
        <v>481</v>
      </c>
      <c r="K300" s="21">
        <v>223.16</v>
      </c>
      <c r="L300" s="21">
        <v>213.01245</v>
      </c>
      <c r="M300" s="20">
        <f t="shared" si="8"/>
        <v>95.452791718946045</v>
      </c>
    </row>
    <row r="301" spans="1:13" s="13" customFormat="1" ht="63" x14ac:dyDescent="0.2">
      <c r="A301" s="5">
        <v>289</v>
      </c>
      <c r="B301" s="6" t="s">
        <v>177</v>
      </c>
      <c r="C301" s="6" t="s">
        <v>27</v>
      </c>
      <c r="D301" s="6" t="s">
        <v>450</v>
      </c>
      <c r="E301" s="6" t="s">
        <v>75</v>
      </c>
      <c r="F301" s="6" t="s">
        <v>177</v>
      </c>
      <c r="G301" s="6" t="s">
        <v>75</v>
      </c>
      <c r="H301" s="6" t="s">
        <v>155</v>
      </c>
      <c r="I301" s="6" t="s">
        <v>177</v>
      </c>
      <c r="J301" s="17" t="s">
        <v>451</v>
      </c>
      <c r="K301" s="21">
        <f>K302</f>
        <v>34541.388439999995</v>
      </c>
      <c r="L301" s="21">
        <f>L302</f>
        <v>34546.283469999995</v>
      </c>
      <c r="M301" s="20">
        <f t="shared" si="8"/>
        <v>100.01417149171203</v>
      </c>
    </row>
    <row r="302" spans="1:13" s="13" customFormat="1" ht="78.75" x14ac:dyDescent="0.2">
      <c r="A302" s="5">
        <v>290</v>
      </c>
      <c r="B302" s="6" t="s">
        <v>177</v>
      </c>
      <c r="C302" s="6" t="s">
        <v>27</v>
      </c>
      <c r="D302" s="6" t="s">
        <v>450</v>
      </c>
      <c r="E302" s="6" t="s">
        <v>75</v>
      </c>
      <c r="F302" s="6" t="s">
        <v>177</v>
      </c>
      <c r="G302" s="6" t="s">
        <v>75</v>
      </c>
      <c r="H302" s="6" t="s">
        <v>155</v>
      </c>
      <c r="I302" s="6" t="s">
        <v>226</v>
      </c>
      <c r="J302" s="17" t="s">
        <v>452</v>
      </c>
      <c r="K302" s="21">
        <f>K303</f>
        <v>34541.388439999995</v>
      </c>
      <c r="L302" s="21">
        <f>L303</f>
        <v>34546.283469999995</v>
      </c>
      <c r="M302" s="20">
        <f t="shared" si="8"/>
        <v>100.01417149171203</v>
      </c>
    </row>
    <row r="303" spans="1:13" s="13" customFormat="1" ht="78.75" x14ac:dyDescent="0.2">
      <c r="A303" s="5">
        <v>291</v>
      </c>
      <c r="B303" s="6" t="s">
        <v>177</v>
      </c>
      <c r="C303" s="6" t="s">
        <v>27</v>
      </c>
      <c r="D303" s="6" t="s">
        <v>450</v>
      </c>
      <c r="E303" s="6" t="s">
        <v>75</v>
      </c>
      <c r="F303" s="6" t="s">
        <v>177</v>
      </c>
      <c r="G303" s="6" t="s">
        <v>148</v>
      </c>
      <c r="H303" s="6" t="s">
        <v>155</v>
      </c>
      <c r="I303" s="6" t="s">
        <v>226</v>
      </c>
      <c r="J303" s="17" t="s">
        <v>453</v>
      </c>
      <c r="K303" s="21">
        <f>K304+K310+K309</f>
        <v>34541.388439999995</v>
      </c>
      <c r="L303" s="21">
        <f>L304+L310+L309</f>
        <v>34546.283469999995</v>
      </c>
      <c r="M303" s="20">
        <f t="shared" si="8"/>
        <v>100.01417149171203</v>
      </c>
    </row>
    <row r="304" spans="1:13" s="13" customFormat="1" ht="31.5" x14ac:dyDescent="0.2">
      <c r="A304" s="5">
        <v>292</v>
      </c>
      <c r="B304" s="6" t="s">
        <v>177</v>
      </c>
      <c r="C304" s="6" t="s">
        <v>27</v>
      </c>
      <c r="D304" s="6" t="s">
        <v>450</v>
      </c>
      <c r="E304" s="6" t="s">
        <v>148</v>
      </c>
      <c r="F304" s="6" t="s">
        <v>177</v>
      </c>
      <c r="G304" s="6" t="s">
        <v>148</v>
      </c>
      <c r="H304" s="6" t="s">
        <v>155</v>
      </c>
      <c r="I304" s="6" t="s">
        <v>226</v>
      </c>
      <c r="J304" s="17" t="s">
        <v>454</v>
      </c>
      <c r="K304" s="21">
        <f>K305+K307+K308+K306</f>
        <v>34222.636079999997</v>
      </c>
      <c r="L304" s="21">
        <f>L305+L307+L308+L306</f>
        <v>34227.530129999999</v>
      </c>
      <c r="M304" s="20">
        <f t="shared" si="8"/>
        <v>100.0143006225136</v>
      </c>
    </row>
    <row r="305" spans="1:13" s="13" customFormat="1" ht="31.5" x14ac:dyDescent="0.2">
      <c r="A305" s="5">
        <v>293</v>
      </c>
      <c r="B305" s="6" t="s">
        <v>88</v>
      </c>
      <c r="C305" s="6" t="s">
        <v>27</v>
      </c>
      <c r="D305" s="6" t="s">
        <v>450</v>
      </c>
      <c r="E305" s="6" t="s">
        <v>148</v>
      </c>
      <c r="F305" s="6" t="s">
        <v>158</v>
      </c>
      <c r="G305" s="6" t="s">
        <v>148</v>
      </c>
      <c r="H305" s="6" t="s">
        <v>155</v>
      </c>
      <c r="I305" s="6" t="s">
        <v>226</v>
      </c>
      <c r="J305" s="17" t="s">
        <v>455</v>
      </c>
      <c r="K305" s="21">
        <v>3.3E-4</v>
      </c>
      <c r="L305" s="21">
        <v>0</v>
      </c>
      <c r="M305" s="20">
        <f t="shared" si="8"/>
        <v>0</v>
      </c>
    </row>
    <row r="306" spans="1:13" s="13" customFormat="1" ht="31.5" x14ac:dyDescent="0.2">
      <c r="A306" s="5">
        <v>294</v>
      </c>
      <c r="B306" s="6" t="s">
        <v>202</v>
      </c>
      <c r="C306" s="6" t="s">
        <v>27</v>
      </c>
      <c r="D306" s="6" t="s">
        <v>450</v>
      </c>
      <c r="E306" s="6" t="s">
        <v>148</v>
      </c>
      <c r="F306" s="6" t="s">
        <v>160</v>
      </c>
      <c r="G306" s="6" t="s">
        <v>148</v>
      </c>
      <c r="H306" s="6" t="s">
        <v>155</v>
      </c>
      <c r="I306" s="6" t="s">
        <v>226</v>
      </c>
      <c r="J306" s="17" t="s">
        <v>456</v>
      </c>
      <c r="K306" s="21">
        <v>68</v>
      </c>
      <c r="L306" s="21">
        <v>68</v>
      </c>
      <c r="M306" s="20">
        <f t="shared" si="8"/>
        <v>100</v>
      </c>
    </row>
    <row r="307" spans="1:13" s="13" customFormat="1" ht="31.5" x14ac:dyDescent="0.2">
      <c r="A307" s="5">
        <v>295</v>
      </c>
      <c r="B307" s="6" t="s">
        <v>457</v>
      </c>
      <c r="C307" s="6" t="s">
        <v>27</v>
      </c>
      <c r="D307" s="6" t="s">
        <v>450</v>
      </c>
      <c r="E307" s="6" t="s">
        <v>148</v>
      </c>
      <c r="F307" s="6" t="s">
        <v>160</v>
      </c>
      <c r="G307" s="6" t="s">
        <v>148</v>
      </c>
      <c r="H307" s="6" t="s">
        <v>155</v>
      </c>
      <c r="I307" s="6" t="s">
        <v>226</v>
      </c>
      <c r="J307" s="17" t="s">
        <v>456</v>
      </c>
      <c r="K307" s="21">
        <v>34077.644999999997</v>
      </c>
      <c r="L307" s="21">
        <v>34077.644820000001</v>
      </c>
      <c r="M307" s="20">
        <f t="shared" si="8"/>
        <v>99.999999471794496</v>
      </c>
    </row>
    <row r="308" spans="1:13" s="13" customFormat="1" ht="31.5" x14ac:dyDescent="0.2">
      <c r="A308" s="5">
        <v>296</v>
      </c>
      <c r="B308" s="6" t="s">
        <v>341</v>
      </c>
      <c r="C308" s="6" t="s">
        <v>27</v>
      </c>
      <c r="D308" s="6" t="s">
        <v>450</v>
      </c>
      <c r="E308" s="6" t="s">
        <v>148</v>
      </c>
      <c r="F308" s="6" t="s">
        <v>160</v>
      </c>
      <c r="G308" s="6" t="s">
        <v>148</v>
      </c>
      <c r="H308" s="6" t="s">
        <v>155</v>
      </c>
      <c r="I308" s="6" t="s">
        <v>226</v>
      </c>
      <c r="J308" s="17" t="s">
        <v>456</v>
      </c>
      <c r="K308" s="21">
        <v>76.990750000000006</v>
      </c>
      <c r="L308" s="21">
        <v>81.885310000000004</v>
      </c>
      <c r="M308" s="20">
        <f t="shared" si="8"/>
        <v>106.35733513441549</v>
      </c>
    </row>
    <row r="309" spans="1:13" s="13" customFormat="1" ht="56.25" customHeight="1" x14ac:dyDescent="0.2">
      <c r="A309" s="5">
        <v>297</v>
      </c>
      <c r="B309" s="6" t="s">
        <v>37</v>
      </c>
      <c r="C309" s="6" t="s">
        <v>27</v>
      </c>
      <c r="D309" s="6" t="s">
        <v>450</v>
      </c>
      <c r="E309" s="6" t="s">
        <v>193</v>
      </c>
      <c r="F309" s="6" t="s">
        <v>211</v>
      </c>
      <c r="G309" s="6" t="s">
        <v>148</v>
      </c>
      <c r="H309" s="6" t="s">
        <v>155</v>
      </c>
      <c r="I309" s="6" t="s">
        <v>226</v>
      </c>
      <c r="J309" s="17" t="s">
        <v>466</v>
      </c>
      <c r="K309" s="21">
        <v>6.5723599999999998</v>
      </c>
      <c r="L309" s="21">
        <v>6.5723599999999998</v>
      </c>
      <c r="M309" s="20">
        <f t="shared" si="8"/>
        <v>100</v>
      </c>
    </row>
    <row r="310" spans="1:13" s="13" customFormat="1" ht="47.25" x14ac:dyDescent="0.2">
      <c r="A310" s="5">
        <v>298</v>
      </c>
      <c r="B310" s="6" t="s">
        <v>177</v>
      </c>
      <c r="C310" s="6" t="s">
        <v>27</v>
      </c>
      <c r="D310" s="6" t="s">
        <v>450</v>
      </c>
      <c r="E310" s="6" t="s">
        <v>458</v>
      </c>
      <c r="F310" s="6" t="s">
        <v>158</v>
      </c>
      <c r="G310" s="6" t="s">
        <v>148</v>
      </c>
      <c r="H310" s="6" t="s">
        <v>155</v>
      </c>
      <c r="I310" s="6" t="s">
        <v>226</v>
      </c>
      <c r="J310" s="17" t="s">
        <v>459</v>
      </c>
      <c r="K310" s="21">
        <f>K311+K312</f>
        <v>312.18</v>
      </c>
      <c r="L310" s="21">
        <f>L311+L312</f>
        <v>312.18097999999998</v>
      </c>
      <c r="M310" s="20">
        <f t="shared" si="8"/>
        <v>100.00031392145556</v>
      </c>
    </row>
    <row r="311" spans="1:13" s="13" customFormat="1" ht="47.25" x14ac:dyDescent="0.2">
      <c r="A311" s="5">
        <v>299</v>
      </c>
      <c r="B311" s="6" t="s">
        <v>37</v>
      </c>
      <c r="C311" s="6" t="s">
        <v>27</v>
      </c>
      <c r="D311" s="6" t="s">
        <v>450</v>
      </c>
      <c r="E311" s="6" t="s">
        <v>458</v>
      </c>
      <c r="F311" s="6" t="s">
        <v>158</v>
      </c>
      <c r="G311" s="6" t="s">
        <v>148</v>
      </c>
      <c r="H311" s="6" t="s">
        <v>155</v>
      </c>
      <c r="I311" s="6" t="s">
        <v>226</v>
      </c>
      <c r="J311" s="17" t="s">
        <v>459</v>
      </c>
      <c r="K311" s="21">
        <v>276.18</v>
      </c>
      <c r="L311" s="21">
        <v>276.18097999999998</v>
      </c>
      <c r="M311" s="20">
        <f t="shared" si="8"/>
        <v>100.00035484104568</v>
      </c>
    </row>
    <row r="312" spans="1:13" s="13" customFormat="1" ht="47.25" x14ac:dyDescent="0.2">
      <c r="A312" s="5">
        <v>300</v>
      </c>
      <c r="B312" s="6" t="s">
        <v>457</v>
      </c>
      <c r="C312" s="6" t="s">
        <v>27</v>
      </c>
      <c r="D312" s="6" t="s">
        <v>450</v>
      </c>
      <c r="E312" s="6" t="s">
        <v>458</v>
      </c>
      <c r="F312" s="6" t="s">
        <v>158</v>
      </c>
      <c r="G312" s="6" t="s">
        <v>148</v>
      </c>
      <c r="H312" s="6" t="s">
        <v>155</v>
      </c>
      <c r="I312" s="6" t="s">
        <v>226</v>
      </c>
      <c r="J312" s="17" t="s">
        <v>459</v>
      </c>
      <c r="K312" s="21">
        <v>36</v>
      </c>
      <c r="L312" s="21">
        <v>36</v>
      </c>
      <c r="M312" s="20">
        <f t="shared" si="8"/>
        <v>100</v>
      </c>
    </row>
    <row r="313" spans="1:13" s="13" customFormat="1" ht="34.5" customHeight="1" x14ac:dyDescent="0.2">
      <c r="A313" s="5">
        <v>301</v>
      </c>
      <c r="B313" s="6" t="s">
        <v>177</v>
      </c>
      <c r="C313" s="6" t="s">
        <v>27</v>
      </c>
      <c r="D313" s="6" t="s">
        <v>232</v>
      </c>
      <c r="E313" s="6" t="s">
        <v>75</v>
      </c>
      <c r="F313" s="6" t="s">
        <v>177</v>
      </c>
      <c r="G313" s="6" t="s">
        <v>75</v>
      </c>
      <c r="H313" s="6" t="s">
        <v>155</v>
      </c>
      <c r="I313" s="6" t="s">
        <v>177</v>
      </c>
      <c r="J313" s="17" t="s">
        <v>460</v>
      </c>
      <c r="K313" s="21">
        <f>K314</f>
        <v>-59995.4997</v>
      </c>
      <c r="L313" s="21">
        <f>L314</f>
        <v>-60005.3027</v>
      </c>
      <c r="M313" s="20">
        <f t="shared" si="8"/>
        <v>100.01633955888194</v>
      </c>
    </row>
    <row r="314" spans="1:13" s="13" customFormat="1" ht="47.25" x14ac:dyDescent="0.2">
      <c r="A314" s="5">
        <v>302</v>
      </c>
      <c r="B314" s="6" t="s">
        <v>37</v>
      </c>
      <c r="C314" s="6" t="s">
        <v>27</v>
      </c>
      <c r="D314" s="6" t="s">
        <v>232</v>
      </c>
      <c r="E314" s="6" t="s">
        <v>75</v>
      </c>
      <c r="F314" s="6" t="s">
        <v>177</v>
      </c>
      <c r="G314" s="6" t="s">
        <v>148</v>
      </c>
      <c r="H314" s="6" t="s">
        <v>155</v>
      </c>
      <c r="I314" s="6" t="s">
        <v>226</v>
      </c>
      <c r="J314" s="17" t="s">
        <v>461</v>
      </c>
      <c r="K314" s="21">
        <f>K315+K317+K318+K316</f>
        <v>-59995.4997</v>
      </c>
      <c r="L314" s="21">
        <f>L315+L317+L318+L316</f>
        <v>-60005.3027</v>
      </c>
      <c r="M314" s="20">
        <f t="shared" si="8"/>
        <v>100.01633955888194</v>
      </c>
    </row>
    <row r="315" spans="1:13" s="13" customFormat="1" ht="63" x14ac:dyDescent="0.2">
      <c r="A315" s="5">
        <v>303</v>
      </c>
      <c r="B315" s="6" t="s">
        <v>37</v>
      </c>
      <c r="C315" s="6" t="s">
        <v>27</v>
      </c>
      <c r="D315" s="6" t="s">
        <v>232</v>
      </c>
      <c r="E315" s="6" t="s">
        <v>174</v>
      </c>
      <c r="F315" s="6" t="s">
        <v>342</v>
      </c>
      <c r="G315" s="6" t="s">
        <v>148</v>
      </c>
      <c r="H315" s="6" t="s">
        <v>155</v>
      </c>
      <c r="I315" s="6" t="s">
        <v>226</v>
      </c>
      <c r="J315" s="17" t="s">
        <v>462</v>
      </c>
      <c r="K315" s="21">
        <v>-76.213130000000007</v>
      </c>
      <c r="L315" s="21">
        <v>-76.213130000000007</v>
      </c>
      <c r="M315" s="20">
        <f t="shared" si="8"/>
        <v>100</v>
      </c>
    </row>
    <row r="316" spans="1:13" s="13" customFormat="1" ht="47.25" x14ac:dyDescent="0.2">
      <c r="A316" s="5">
        <v>304</v>
      </c>
      <c r="B316" s="6" t="s">
        <v>37</v>
      </c>
      <c r="C316" s="6" t="s">
        <v>27</v>
      </c>
      <c r="D316" s="6" t="s">
        <v>232</v>
      </c>
      <c r="E316" s="6" t="s">
        <v>193</v>
      </c>
      <c r="F316" s="6" t="s">
        <v>211</v>
      </c>
      <c r="G316" s="6" t="s">
        <v>148</v>
      </c>
      <c r="H316" s="6" t="s">
        <v>155</v>
      </c>
      <c r="I316" s="6" t="s">
        <v>226</v>
      </c>
      <c r="J316" s="17" t="s">
        <v>465</v>
      </c>
      <c r="K316" s="21">
        <v>-6.5723599999999998</v>
      </c>
      <c r="L316" s="21">
        <v>-6.5723599999999998</v>
      </c>
      <c r="M316" s="20">
        <f t="shared" si="8"/>
        <v>100</v>
      </c>
    </row>
    <row r="317" spans="1:13" s="13" customFormat="1" ht="63" x14ac:dyDescent="0.2">
      <c r="A317" s="5">
        <v>305</v>
      </c>
      <c r="B317" s="6" t="s">
        <v>37</v>
      </c>
      <c r="C317" s="6" t="s">
        <v>27</v>
      </c>
      <c r="D317" s="6" t="s">
        <v>232</v>
      </c>
      <c r="E317" s="6" t="s">
        <v>418</v>
      </c>
      <c r="F317" s="6" t="s">
        <v>422</v>
      </c>
      <c r="G317" s="6" t="s">
        <v>148</v>
      </c>
      <c r="H317" s="6" t="s">
        <v>155</v>
      </c>
      <c r="I317" s="6" t="s">
        <v>226</v>
      </c>
      <c r="J317" s="17" t="s">
        <v>463</v>
      </c>
      <c r="K317" s="21">
        <v>-27.727640000000001</v>
      </c>
      <c r="L317" s="21">
        <v>-27.727640000000001</v>
      </c>
      <c r="M317" s="20">
        <f t="shared" si="8"/>
        <v>100</v>
      </c>
    </row>
    <row r="318" spans="1:13" s="13" customFormat="1" ht="47.25" x14ac:dyDescent="0.2">
      <c r="A318" s="5">
        <v>306</v>
      </c>
      <c r="B318" s="6" t="s">
        <v>37</v>
      </c>
      <c r="C318" s="6" t="s">
        <v>27</v>
      </c>
      <c r="D318" s="6" t="s">
        <v>232</v>
      </c>
      <c r="E318" s="6" t="s">
        <v>458</v>
      </c>
      <c r="F318" s="6" t="s">
        <v>158</v>
      </c>
      <c r="G318" s="6" t="s">
        <v>148</v>
      </c>
      <c r="H318" s="6" t="s">
        <v>155</v>
      </c>
      <c r="I318" s="6" t="s">
        <v>226</v>
      </c>
      <c r="J318" s="17" t="s">
        <v>464</v>
      </c>
      <c r="K318" s="21">
        <v>-59884.986570000001</v>
      </c>
      <c r="L318" s="21">
        <v>-59894.789570000001</v>
      </c>
      <c r="M318" s="20">
        <f t="shared" si="8"/>
        <v>100.0163697122793</v>
      </c>
    </row>
    <row r="319" spans="1:13" ht="16.5" customHeight="1" x14ac:dyDescent="0.25">
      <c r="A319" s="23" t="s">
        <v>515</v>
      </c>
      <c r="B319" s="24"/>
      <c r="C319" s="24"/>
      <c r="D319" s="24"/>
      <c r="E319" s="24"/>
      <c r="F319" s="24"/>
      <c r="G319" s="24"/>
      <c r="H319" s="24"/>
      <c r="I319" s="24"/>
      <c r="J319" s="25"/>
      <c r="K319" s="21">
        <f>K13+K166</f>
        <v>9273472.6567800008</v>
      </c>
      <c r="L319" s="21">
        <f>L13+L166</f>
        <v>9244607.6140000019</v>
      </c>
      <c r="M319" s="20">
        <f>L319/K319*100</f>
        <v>99.688735343831581</v>
      </c>
    </row>
    <row r="320" spans="1:13" ht="15.75" x14ac:dyDescent="0.2">
      <c r="A320" s="1"/>
      <c r="B320" s="13"/>
      <c r="C320" s="13"/>
      <c r="D320" s="13"/>
      <c r="E320" s="13"/>
      <c r="F320" s="13"/>
      <c r="G320" s="13"/>
      <c r="H320" s="13"/>
      <c r="I320" s="13"/>
      <c r="J320" s="13"/>
    </row>
    <row r="321" spans="1:13" ht="15.75" x14ac:dyDescent="0.2">
      <c r="A321" s="1"/>
      <c r="B321" s="13"/>
      <c r="C321" s="13"/>
      <c r="D321" s="13"/>
      <c r="E321" s="13"/>
      <c r="F321" s="13"/>
      <c r="G321" s="13"/>
      <c r="H321" s="13"/>
      <c r="I321" s="13"/>
      <c r="J321" s="13"/>
      <c r="K321" s="18"/>
      <c r="L321" s="18"/>
      <c r="M321" s="18"/>
    </row>
    <row r="322" spans="1:13" ht="15.75" x14ac:dyDescent="0.2">
      <c r="A322" s="1"/>
      <c r="B322" s="13"/>
      <c r="C322" s="13"/>
      <c r="D322" s="13"/>
      <c r="E322" s="13"/>
      <c r="F322" s="13"/>
      <c r="G322" s="13"/>
      <c r="H322" s="13"/>
      <c r="I322" s="13"/>
      <c r="J322" s="13"/>
      <c r="K322" s="19"/>
      <c r="L322" s="19"/>
      <c r="M322" s="19"/>
    </row>
    <row r="323" spans="1:13" x14ac:dyDescent="0.2">
      <c r="B323" s="13"/>
      <c r="C323" s="13"/>
      <c r="D323" s="13"/>
      <c r="E323" s="13"/>
      <c r="F323" s="13"/>
      <c r="G323" s="13"/>
      <c r="H323" s="13"/>
      <c r="I323" s="13"/>
      <c r="J323" s="13"/>
      <c r="K323" s="19"/>
    </row>
    <row r="324" spans="1:13" x14ac:dyDescent="0.2">
      <c r="B324" s="13"/>
      <c r="C324" s="13"/>
      <c r="D324" s="13"/>
      <c r="E324" s="13"/>
      <c r="F324" s="13"/>
      <c r="G324" s="13"/>
      <c r="H324" s="13"/>
      <c r="I324" s="13"/>
      <c r="J324" s="13"/>
      <c r="K324" s="19"/>
    </row>
    <row r="325" spans="1:13" x14ac:dyDescent="0.2">
      <c r="B325" s="13"/>
      <c r="C325" s="13"/>
      <c r="D325" s="13"/>
      <c r="E325" s="13"/>
      <c r="F325" s="13"/>
      <c r="G325" s="13"/>
      <c r="H325" s="13"/>
      <c r="I325" s="13"/>
      <c r="J325" s="13"/>
    </row>
    <row r="326" spans="1:13" x14ac:dyDescent="0.2">
      <c r="B326" s="13"/>
      <c r="C326" s="13"/>
      <c r="D326" s="13"/>
      <c r="E326" s="13"/>
      <c r="F326" s="13"/>
      <c r="G326" s="13"/>
      <c r="H326" s="13"/>
      <c r="I326" s="13"/>
      <c r="J326" s="13"/>
      <c r="K326" s="19"/>
    </row>
    <row r="327" spans="1:13" x14ac:dyDescent="0.2">
      <c r="B327" s="13"/>
      <c r="C327" s="13"/>
      <c r="D327" s="13"/>
      <c r="E327" s="13"/>
      <c r="F327" s="13"/>
      <c r="G327" s="13"/>
      <c r="H327" s="13"/>
      <c r="I327" s="13"/>
      <c r="J327" s="13"/>
    </row>
    <row r="328" spans="1:13" x14ac:dyDescent="0.2">
      <c r="B328" s="13"/>
      <c r="C328" s="13"/>
      <c r="D328" s="13"/>
      <c r="E328" s="13"/>
      <c r="F328" s="13"/>
      <c r="G328" s="13"/>
      <c r="H328" s="13"/>
      <c r="I328" s="13"/>
      <c r="J328" s="13"/>
    </row>
    <row r="329" spans="1:13" x14ac:dyDescent="0.2">
      <c r="B329" s="13"/>
      <c r="C329" s="13"/>
      <c r="D329" s="13"/>
      <c r="E329" s="13"/>
      <c r="F329" s="13"/>
      <c r="G329" s="13"/>
      <c r="H329" s="13"/>
      <c r="I329" s="13"/>
      <c r="J329" s="13"/>
    </row>
    <row r="330" spans="1:13" x14ac:dyDescent="0.2">
      <c r="B330" s="13"/>
      <c r="C330" s="13"/>
      <c r="D330" s="13"/>
      <c r="E330" s="13"/>
      <c r="F330" s="13"/>
      <c r="G330" s="13"/>
      <c r="H330" s="13"/>
      <c r="I330" s="13"/>
      <c r="J330" s="13"/>
    </row>
    <row r="331" spans="1:13" x14ac:dyDescent="0.2">
      <c r="B331" s="13"/>
      <c r="C331" s="13"/>
      <c r="D331" s="13"/>
      <c r="E331" s="13"/>
      <c r="F331" s="13"/>
      <c r="G331" s="13"/>
      <c r="H331" s="13"/>
      <c r="I331" s="13"/>
      <c r="J331" s="13"/>
    </row>
    <row r="332" spans="1:13" x14ac:dyDescent="0.2">
      <c r="B332" s="13"/>
      <c r="C332" s="13"/>
      <c r="D332" s="13"/>
      <c r="E332" s="13"/>
      <c r="F332" s="13"/>
      <c r="G332" s="13"/>
      <c r="H332" s="13"/>
      <c r="I332" s="13"/>
      <c r="J332" s="13"/>
    </row>
    <row r="333" spans="1:13" x14ac:dyDescent="0.2">
      <c r="B333" s="13"/>
      <c r="C333" s="13"/>
      <c r="D333" s="13"/>
      <c r="E333" s="13"/>
      <c r="F333" s="13"/>
      <c r="G333" s="13"/>
      <c r="H333" s="13"/>
      <c r="I333" s="13"/>
      <c r="J333" s="13"/>
    </row>
    <row r="334" spans="1:13" x14ac:dyDescent="0.2">
      <c r="B334" s="13"/>
      <c r="C334" s="13"/>
      <c r="D334" s="13"/>
      <c r="E334" s="13"/>
      <c r="F334" s="13"/>
      <c r="G334" s="13"/>
      <c r="H334" s="13"/>
      <c r="I334" s="13"/>
      <c r="J334" s="13"/>
    </row>
    <row r="335" spans="1:13" x14ac:dyDescent="0.2">
      <c r="B335" s="13"/>
      <c r="C335" s="13"/>
      <c r="D335" s="13"/>
      <c r="E335" s="13"/>
      <c r="F335" s="13"/>
      <c r="G335" s="13"/>
      <c r="H335" s="13"/>
      <c r="I335" s="13"/>
      <c r="J335" s="13"/>
    </row>
    <row r="336" spans="1:13" x14ac:dyDescent="0.2">
      <c r="B336" s="13"/>
      <c r="C336" s="13"/>
      <c r="D336" s="13"/>
      <c r="E336" s="13"/>
      <c r="F336" s="13"/>
      <c r="G336" s="13"/>
      <c r="H336" s="13"/>
      <c r="I336" s="13"/>
      <c r="J336" s="13"/>
    </row>
    <row r="337" spans="2:10" x14ac:dyDescent="0.2">
      <c r="B337" s="13"/>
      <c r="C337" s="13"/>
      <c r="D337" s="13"/>
      <c r="E337" s="13"/>
      <c r="F337" s="13"/>
      <c r="G337" s="13"/>
      <c r="H337" s="13"/>
      <c r="I337" s="13"/>
      <c r="J337" s="13"/>
    </row>
    <row r="338" spans="2:10" x14ac:dyDescent="0.2">
      <c r="B338" s="13"/>
      <c r="C338" s="13"/>
      <c r="D338" s="13"/>
      <c r="E338" s="13"/>
      <c r="F338" s="13"/>
      <c r="G338" s="13"/>
      <c r="H338" s="13"/>
      <c r="I338" s="13"/>
      <c r="J338" s="13"/>
    </row>
    <row r="339" spans="2:10" x14ac:dyDescent="0.2">
      <c r="B339" s="13"/>
      <c r="C339" s="13"/>
      <c r="D339" s="13"/>
      <c r="E339" s="13"/>
      <c r="F339" s="13"/>
      <c r="G339" s="13"/>
      <c r="H339" s="13"/>
      <c r="I339" s="13"/>
      <c r="J339" s="13"/>
    </row>
    <row r="340" spans="2:10" x14ac:dyDescent="0.2">
      <c r="B340" s="13"/>
      <c r="C340" s="13"/>
      <c r="D340" s="13"/>
      <c r="E340" s="13"/>
      <c r="F340" s="13"/>
      <c r="G340" s="13"/>
      <c r="H340" s="13"/>
      <c r="I340" s="13"/>
      <c r="J340" s="13"/>
    </row>
    <row r="341" spans="2:10" x14ac:dyDescent="0.2">
      <c r="B341" s="13"/>
      <c r="C341" s="13"/>
      <c r="D341" s="13"/>
      <c r="E341" s="13"/>
      <c r="F341" s="13"/>
      <c r="G341" s="13"/>
      <c r="H341" s="13"/>
      <c r="I341" s="13"/>
      <c r="J341" s="13"/>
    </row>
    <row r="342" spans="2:10" x14ac:dyDescent="0.2">
      <c r="B342" s="13"/>
      <c r="C342" s="13"/>
      <c r="D342" s="13"/>
      <c r="E342" s="13"/>
      <c r="F342" s="13"/>
      <c r="G342" s="13"/>
      <c r="H342" s="13"/>
      <c r="I342" s="13"/>
      <c r="J342" s="13"/>
    </row>
    <row r="343" spans="2:10" x14ac:dyDescent="0.2">
      <c r="B343" s="13"/>
      <c r="C343" s="13"/>
      <c r="D343" s="13"/>
      <c r="E343" s="13"/>
      <c r="F343" s="13"/>
      <c r="G343" s="13"/>
      <c r="H343" s="13"/>
      <c r="I343" s="13"/>
      <c r="J343" s="13"/>
    </row>
  </sheetData>
  <mergeCells count="18">
    <mergeCell ref="A5:M5"/>
    <mergeCell ref="A4:M4"/>
    <mergeCell ref="A1:M1"/>
    <mergeCell ref="A2:M2"/>
    <mergeCell ref="A3:M3"/>
    <mergeCell ref="A319:J319"/>
    <mergeCell ref="A6:M6"/>
    <mergeCell ref="A9:A11"/>
    <mergeCell ref="B9:I9"/>
    <mergeCell ref="J9:J11"/>
    <mergeCell ref="A7:M7"/>
    <mergeCell ref="A8:M8"/>
    <mergeCell ref="K9:K11"/>
    <mergeCell ref="L9:L11"/>
    <mergeCell ref="M9:M11"/>
    <mergeCell ref="H10:I10"/>
    <mergeCell ref="B10:B11"/>
    <mergeCell ref="C10:G10"/>
  </mergeCells>
  <phoneticPr fontId="0" type="noConversion"/>
  <pageMargins left="0.74803149606299213" right="0.35433070866141736" top="0.51181102362204722" bottom="0.51181102362204722" header="0.51181102362204722" footer="0.51181102362204722"/>
  <pageSetup paperSize="9" scale="4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Савина И.В.</cp:lastModifiedBy>
  <cp:lastPrinted>2023-12-11T04:09:22Z</cp:lastPrinted>
  <dcterms:created xsi:type="dcterms:W3CDTF">2007-11-19T11:49:52Z</dcterms:created>
  <dcterms:modified xsi:type="dcterms:W3CDTF">2024-04-05T02:54:43Z</dcterms:modified>
</cp:coreProperties>
</file>